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05" windowWidth="14805" windowHeight="7110" tabRatio="562"/>
  </bookViews>
  <sheets>
    <sheet name="Приложение 2" sheetId="17" r:id="rId1"/>
    <sheet name="Приложение 1" sheetId="16" r:id="rId2"/>
    <sheet name="МП 6" sheetId="10" state="hidden" r:id="rId3"/>
  </sheets>
  <definedNames>
    <definedName name="_xlnm.Print_Titles" localSheetId="1">'Приложение 1'!$4:$6</definedName>
    <definedName name="_xlnm.Print_Titles" localSheetId="0">'Приложение 2'!$3:$4</definedName>
    <definedName name="_xlnm.Print_Area" localSheetId="1">'Приложение 1'!$A$1:$P$220</definedName>
  </definedNames>
  <calcPr calcId="114210" fullCalcOnLoad="1"/>
</workbook>
</file>

<file path=xl/calcChain.xml><?xml version="1.0" encoding="utf-8"?>
<calcChain xmlns="http://schemas.openxmlformats.org/spreadsheetml/2006/main">
  <c r="N53" i="16"/>
  <c r="N212"/>
  <c r="N104"/>
  <c r="N99"/>
  <c r="N100"/>
  <c r="N101"/>
  <c r="N102"/>
  <c r="N103"/>
  <c r="I103"/>
  <c r="J103"/>
  <c r="I102"/>
  <c r="J102"/>
  <c r="I101"/>
  <c r="J101"/>
  <c r="I100"/>
  <c r="J100"/>
  <c r="E99"/>
  <c r="H99"/>
  <c r="G99"/>
  <c r="I99"/>
  <c r="J99"/>
  <c r="N183"/>
  <c r="N184"/>
  <c r="N185"/>
  <c r="N186"/>
  <c r="N187"/>
  <c r="I185"/>
  <c r="J185"/>
  <c r="E182"/>
  <c r="H182"/>
  <c r="G182"/>
  <c r="I182"/>
  <c r="J182"/>
  <c r="O182"/>
  <c r="H160"/>
  <c r="N160"/>
  <c r="N161"/>
  <c r="N162"/>
  <c r="N165"/>
  <c r="N85"/>
  <c r="N86"/>
  <c r="N87"/>
  <c r="N88"/>
  <c r="N89"/>
  <c r="N90"/>
  <c r="N91"/>
  <c r="E85"/>
  <c r="H85"/>
  <c r="G85"/>
  <c r="I85"/>
  <c r="J85"/>
  <c r="O85"/>
  <c r="N54"/>
  <c r="N55"/>
  <c r="N56"/>
  <c r="N57"/>
  <c r="N58"/>
  <c r="N60"/>
  <c r="N61"/>
  <c r="N62"/>
  <c r="N63"/>
  <c r="N64"/>
  <c r="N65"/>
  <c r="N66"/>
  <c r="N67"/>
  <c r="N68"/>
  <c r="N69"/>
  <c r="N70"/>
  <c r="N71"/>
  <c r="N72"/>
  <c r="N73"/>
  <c r="N74"/>
  <c r="N75"/>
  <c r="N76"/>
  <c r="N77"/>
  <c r="N78"/>
  <c r="N79"/>
  <c r="N80"/>
  <c r="N81"/>
  <c r="N82"/>
  <c r="N83"/>
  <c r="N84"/>
  <c r="I58"/>
  <c r="J58"/>
  <c r="I57"/>
  <c r="J57"/>
  <c r="I56"/>
  <c r="J56"/>
  <c r="I55"/>
  <c r="J55"/>
  <c r="E54"/>
  <c r="H54"/>
  <c r="G54"/>
  <c r="I54"/>
  <c r="J54"/>
  <c r="O54"/>
  <c r="N166"/>
  <c r="N167"/>
  <c r="N168"/>
  <c r="N169"/>
  <c r="N171"/>
  <c r="E166"/>
  <c r="H166"/>
  <c r="G166"/>
  <c r="I166"/>
  <c r="J166"/>
  <c r="O166"/>
  <c r="N190"/>
  <c r="N195"/>
  <c r="N188"/>
  <c r="N189"/>
  <c r="N193"/>
  <c r="N194"/>
  <c r="N197"/>
  <c r="N198"/>
  <c r="N199"/>
  <c r="N200"/>
  <c r="I191"/>
  <c r="J191"/>
  <c r="E188"/>
  <c r="H188"/>
  <c r="G188"/>
  <c r="I188"/>
  <c r="J188"/>
  <c r="O188"/>
  <c r="N172"/>
  <c r="N173"/>
  <c r="N174"/>
  <c r="N175"/>
  <c r="N176"/>
  <c r="N177"/>
  <c r="N178"/>
  <c r="N179"/>
  <c r="N180"/>
  <c r="N181"/>
  <c r="I175"/>
  <c r="I174"/>
  <c r="I173"/>
  <c r="E172"/>
  <c r="G172"/>
  <c r="I172"/>
  <c r="J172"/>
  <c r="O172"/>
  <c r="N127"/>
  <c r="N128"/>
  <c r="N129"/>
  <c r="N130"/>
  <c r="N132"/>
  <c r="I131"/>
  <c r="I130"/>
  <c r="I129"/>
  <c r="I128"/>
  <c r="E127"/>
  <c r="H127"/>
  <c r="G127"/>
  <c r="I127"/>
  <c r="J127"/>
  <c r="O127"/>
  <c r="H201"/>
  <c r="G201"/>
  <c r="G160"/>
  <c r="H133"/>
  <c r="G133"/>
  <c r="H118"/>
  <c r="G118"/>
  <c r="H105"/>
  <c r="G105"/>
  <c r="H92"/>
  <c r="G92"/>
  <c r="H7"/>
  <c r="G7"/>
  <c r="G216"/>
  <c r="H214"/>
  <c r="G214"/>
  <c r="G215"/>
  <c r="H215"/>
  <c r="H216"/>
  <c r="H213"/>
  <c r="G213"/>
  <c r="D20" i="17"/>
  <c r="C20"/>
  <c r="N123" i="16"/>
  <c r="I134"/>
  <c r="N48"/>
  <c r="N49"/>
  <c r="N50"/>
  <c r="N51"/>
  <c r="N52"/>
  <c r="N45"/>
  <c r="N46"/>
  <c r="N47"/>
  <c r="N42"/>
  <c r="N43"/>
  <c r="N44"/>
  <c r="N39"/>
  <c r="N40"/>
  <c r="N41"/>
  <c r="N33"/>
  <c r="N34"/>
  <c r="N35"/>
  <c r="N36"/>
  <c r="N37"/>
  <c r="N38"/>
  <c r="N30"/>
  <c r="N31"/>
  <c r="N24"/>
  <c r="N25"/>
  <c r="N26"/>
  <c r="N27"/>
  <c r="N28"/>
  <c r="N29"/>
  <c r="N21"/>
  <c r="N22"/>
  <c r="N23"/>
  <c r="N16"/>
  <c r="N10"/>
  <c r="N18"/>
  <c r="N20"/>
  <c r="N19"/>
  <c r="N7"/>
  <c r="N8"/>
  <c r="N9"/>
  <c r="N12"/>
  <c r="N13"/>
  <c r="N14"/>
  <c r="N15"/>
  <c r="N17"/>
  <c r="N92"/>
  <c r="N93"/>
  <c r="N94"/>
  <c r="N95"/>
  <c r="N96"/>
  <c r="N97"/>
  <c r="N98"/>
  <c r="N106"/>
  <c r="N107"/>
  <c r="N108"/>
  <c r="N109"/>
  <c r="N110"/>
  <c r="N111"/>
  <c r="N112"/>
  <c r="N113"/>
  <c r="N114"/>
  <c r="N115"/>
  <c r="N116"/>
  <c r="N117"/>
  <c r="N119"/>
  <c r="N120"/>
  <c r="N121"/>
  <c r="N122"/>
  <c r="N124"/>
  <c r="N125"/>
  <c r="N126"/>
  <c r="N133"/>
  <c r="N134"/>
  <c r="N135"/>
  <c r="N136"/>
  <c r="N137"/>
  <c r="N138"/>
  <c r="N139"/>
  <c r="N140"/>
  <c r="N141"/>
  <c r="N142"/>
  <c r="N143"/>
  <c r="N144"/>
  <c r="N145"/>
  <c r="N147"/>
  <c r="N148"/>
  <c r="N149"/>
  <c r="N150"/>
  <c r="N151"/>
  <c r="N152"/>
  <c r="N153"/>
  <c r="N154"/>
  <c r="N157"/>
  <c r="N158"/>
  <c r="N159"/>
  <c r="N202"/>
  <c r="N203"/>
  <c r="N206"/>
  <c r="N207"/>
  <c r="N208"/>
  <c r="N211"/>
  <c r="D212"/>
  <c r="C212"/>
  <c r="I92"/>
  <c r="J92"/>
  <c r="E19" i="17"/>
  <c r="E18"/>
  <c r="E17"/>
  <c r="E16"/>
  <c r="H212" i="16"/>
  <c r="G212"/>
  <c r="E201"/>
  <c r="I201"/>
  <c r="J201"/>
  <c r="O201"/>
  <c r="I204"/>
  <c r="J204"/>
  <c r="N118"/>
  <c r="N105"/>
  <c r="E92"/>
  <c r="E212"/>
  <c r="I212"/>
  <c r="J212"/>
  <c r="O212"/>
  <c r="E160"/>
  <c r="I160"/>
  <c r="J160"/>
  <c r="O160"/>
  <c r="E133"/>
  <c r="I133"/>
  <c r="J133"/>
  <c r="O133"/>
  <c r="E118"/>
  <c r="I118"/>
  <c r="J118"/>
  <c r="O118"/>
  <c r="E105"/>
  <c r="I105"/>
  <c r="J105"/>
  <c r="O105"/>
  <c r="E7"/>
  <c r="I7"/>
  <c r="J7"/>
  <c r="O7"/>
  <c r="E6" i="17"/>
  <c r="E7"/>
  <c r="E8"/>
  <c r="E9"/>
  <c r="E11"/>
  <c r="E12"/>
  <c r="E13"/>
  <c r="E14"/>
  <c r="E20"/>
  <c r="E5"/>
  <c r="I164" i="16"/>
  <c r="I170"/>
  <c r="I169"/>
  <c r="I168"/>
  <c r="I163"/>
  <c r="I162"/>
  <c r="I161"/>
  <c r="I137"/>
  <c r="I136"/>
  <c r="I135"/>
  <c r="I121"/>
  <c r="J121"/>
  <c r="I108"/>
  <c r="J108"/>
  <c r="I107"/>
  <c r="J107"/>
  <c r="I8"/>
  <c r="J8"/>
  <c r="I9"/>
  <c r="J9"/>
  <c r="I10"/>
  <c r="J10"/>
  <c r="I11"/>
  <c r="J11"/>
</calcChain>
</file>

<file path=xl/sharedStrings.xml><?xml version="1.0" encoding="utf-8"?>
<sst xmlns="http://schemas.openxmlformats.org/spreadsheetml/2006/main" count="412" uniqueCount="304">
  <si>
    <t>9.Валовый сбор зерновых и зернобобовых культур в хозяйствах всех категорий (в весе после доработки)</t>
  </si>
  <si>
    <t>10.Валовый сбор сахарной свеклы в хозяйствах всех категорий</t>
  </si>
  <si>
    <t>2.Индекс производства продукции растениеводства в хозяйствах всех категорий(в сопоставимых ценах)</t>
  </si>
  <si>
    <t>3.Индекс производства продукции животноводства в хозяйствах всех категорий(в сопоставимых ценах)</t>
  </si>
  <si>
    <t>республиканский бюджет</t>
  </si>
  <si>
    <t>эффективная</t>
  </si>
  <si>
    <t>высокоэффективная</t>
  </si>
  <si>
    <t>Муниципальная прогрпамма "Устойчивое развитие сельских территорий Ардатовского муниципального района на 2014-2017 годы и на период до 2020 года"</t>
  </si>
  <si>
    <t>2 Коэффициент преступности в расчете на 100 тыс. населения</t>
  </si>
  <si>
    <t>1. Коэффициент преступности в расчете на 100 тыс. населения</t>
  </si>
  <si>
    <t>2.Число лиц, больных наркоманией на 100 тыс. населения</t>
  </si>
  <si>
    <t>6. Количество несовершеннолетних, относящихся к категории "безнадзорные"/ "беспризорные"</t>
  </si>
  <si>
    <t>5.Охват детей в возрасте 5 - 17 лет программами дополнительного образования (удельный вес численности детей, получающих услуги дополнительного образования, в общей численности детей в возрасте 5 - 18 лет)</t>
  </si>
  <si>
    <t>6.Отношение среднего балла единого государственного экзамена (в расчете на 2 обязательных предмета) в 10% школ с лучшими результатами единого государственного экзамена к среднему баллу единого государственного экзамена (в расчете на 2 обязательных предмета) в 10% школ с худшими результатами единого государственного экзамена</t>
  </si>
  <si>
    <t xml:space="preserve">Краткая характеристика выполненных мероприятий.                                                                                                                   По невыполненным мероприятиям указать причины.                                                                              В 2018 году в рамках муниципальной программы 19 муниципальных служащих , замещающих мун.должности на постоянной основе, прошли повышение квалификации в Академии народного хозяйства в г.Саранск, принимали участие в семинарах, тренингах и других формах красткосрочного профессионального обучения.    Усовершенствован мехпнизм формирования кадрового резерва для замещения должностей муниципальной службы. Проводили услуги по оказанию консультативной, методической и организационной помощи городским и сельским поселениям по вопросам подготовки и проведения конкурсов на замещение вакантных должностей глав местных администраций, аттестиции муниципальных служащих.                                                            </t>
  </si>
  <si>
    <t>Муниципальная программа "Развитие муниципальной службы Ардатовского муниципального района Республики Мордовия на 2015-2021годы"</t>
  </si>
  <si>
    <t>Муниципальная программа энергосбережение и повышение энергетической эффективности в Ардатовском муниципальном районе на 2016-2021гг</t>
  </si>
  <si>
    <t>Муниципальная программа «Развитие малого и среднего предпринимательства в Ардатовском муниципальном районе на 2016-2021 годы»</t>
  </si>
  <si>
    <t>Краткая характеристика выполненных мероприятий.                                                                                                                   По невыполненным мероприятиям указать причины.                                                                                                     В 2018 году Ардатовский муниципальный район принимал  участие в микрофинансирование малого бизнеса (4 участника на 4,590м.руб.), создание новых и развитие действующих объектов инфраструктуры поддержки малого и среднего предпринимательства в районе ( 4 участника), информировании бизнес-сообществ о существующих мерах государственной поддержки субъектам малого и среднего предпринимательства.</t>
  </si>
  <si>
    <t>3.Оборот малых, микро- и средних предприятий, млн. рублей</t>
  </si>
  <si>
    <t xml:space="preserve">4.Доля налоговых платежей в бюджет муниципального района от субъектов МСП                           в общем объеме поступлений                            в бюджет, процентов                    </t>
  </si>
  <si>
    <t>5.Доля среднесписочной численности работников МиСП                  в среднесписочной численности работников всех предприятий и организаций, процентов</t>
  </si>
  <si>
    <t>11.Сохранение размера посевных площадей, занятых зерно-выми, зернобобовыми и кормовыми  сельскохозяйствен-ными культурами</t>
  </si>
  <si>
    <t>12.Формирование перечня земельных участков сельхозназна-чения, оформленных в муниципальную собственность для возможного предоставления сельхозтоваропроизводите-лям, в том числе крестьянским (фермерским) хозяйствам, для ведения хозяйственной деятельности</t>
  </si>
  <si>
    <t xml:space="preserve">13.Доля площади, засеваемой элитными семенами, в общей площади посевов </t>
  </si>
  <si>
    <t>14.Площадь закладки: многолетних плодовых и ягодных  на-саждений</t>
  </si>
  <si>
    <t>15.Численность товарного поголовья коров специализиро-ванных мясных пород в сельскохозяйственных организа-циях, крестьянских (фермерских) хозяйствах, включая ин-дивидуальных предпринимателей</t>
  </si>
  <si>
    <t>16.Производство скота и птицы на убой в хозяйствах всех категорий   (в живом весе)</t>
  </si>
  <si>
    <t>17.Поголовье крупного рогатого скота в хозяйствах всех категорий</t>
  </si>
  <si>
    <t>18.Поголовье свиней в хозяйствах всех категорий</t>
  </si>
  <si>
    <t>19.Производство молока в хозяйствах всех категорий</t>
  </si>
  <si>
    <t>20.Поголовье коров в хозяйствах всех категорий</t>
  </si>
  <si>
    <t>21.Продуктивность коров в сельскохозяйственных организациях, крестьянских (фермерских) хозяйствах, включая индивидуальных предпринимателей</t>
  </si>
  <si>
    <t xml:space="preserve">22.Выход телят на 100 коров в сельскохозяйственных организациях  </t>
  </si>
  <si>
    <t>23.Ввод нетелей на 100 коров в сельскохозяйственных организациях</t>
  </si>
  <si>
    <t xml:space="preserve">24.Количество новых постоянных рабочих мест, созданных в крестьянских (фермерских) хозяйствах, осуществивших проекты создания и развития своих хозяйств  с помощью  грантовой поддержки </t>
  </si>
  <si>
    <t>25.Количество действующих сельскохозяйственных потреби-тельских кооперативов из числа зарегестрированных на территории муниципального района</t>
  </si>
  <si>
    <t>26.Уровень обеспечения сельскохозяйственных организаций квалифицированными специалистами</t>
  </si>
  <si>
    <t>27.Количество абитуриентов, направленных для поступления в текущем году на сельскохозяйственные специальности и направления подготовки: "Агрономия", "Зоотехния", "Ветеринария", "Технология производства и переработки сельскохозяйственной продукции", "Агроинженерия", "Механизация сельского хозяйства"</t>
  </si>
  <si>
    <t>28.Доля  молодых специалистов в общей численности квалифицированных специалистов сельскохозяйственных организаций</t>
  </si>
  <si>
    <t>29.Количество студентов, заключивших в текущем году договора о предоставлении аграрной стипендии в соответствии с Постановлением Правительства Республики Мордовия от 22 июня 2015 г. № 381</t>
  </si>
  <si>
    <t>30.Количество молодых специалистов, заключившх в текущем году договора о предоставлении молодому специалисту пособия и подъемных в соответствии с Постановлением Правительства Республики Мордовия от 22 июня 2015 г. № 381</t>
  </si>
  <si>
    <t>Краткая характеристика выполненных мероприятий.                                                                                                                   По невыполненным мероприятиям указать причины.    1. Рентабельность сельскохозяйственных организаций не выполнена по причине большого убытка в ООО Воля. 2. Среднемесячная номинальная зароботная плата не выполнена по причине маленькой урожайности ООО "МАПО "Ардатов"(зароботная плата в уборочную страду зависит от намолота). 3. Валовый сбор зерновых и сахарной свеклы не выполнен по причине засухи. 4. Поголовье свиней и маточного поголовья КРС  в хозяйствах всех категорий не выполнен по причине сокращения поголовья в частном секторе. 5. Продуктивность коров снижена за счёт нехватки кормов в сельскохозяйственных организациях, крестьянских (фермерских) хозяйствах, включая индивидуальных предпринимателей.</t>
  </si>
  <si>
    <t>7.Удовлетворенность населения качеством дошкольного, общего и дополнительного образования</t>
  </si>
  <si>
    <t>8.Удельный вес численности обучающихся в муниципальных общеобразовательных организациях, которым предоставлена возможность обучаться в соответствии с основными современными требованиями (с учетом федеральных государственных образовательных стандартов), в общей численности обучающихся муниципальных общеобразовательных организаций</t>
  </si>
  <si>
    <t>9.Предоставление возможности обучаться в соответствии с основными современными требованиями для  обучающихся общеобразовательных организаций</t>
  </si>
  <si>
    <t>10.Доля детей, оставшихся без попечения родителей, в том числе переданных неродственникам (в приемные семьи, на усыновление (удочерение), под опеку (попечительство), в семейные детские дома и патронатные семьи), находящихся в государственных (муниципальных) организациях всех типов</t>
  </si>
  <si>
    <t>11.Доля численности высококвалифицированных работников в общей численности квалифицированных работников в районе</t>
  </si>
  <si>
    <t>12.Доля образовательных организаций района, реализующих программы духовно-нравственной направленности, от их общего количества</t>
  </si>
  <si>
    <t>1.Удельный вес численности населения в возрасте 5 - 17 лет, охваченного дошкольным и общим образованием, в общей численности населения в возрасте 5 - 17 лет;</t>
  </si>
  <si>
    <t>2.Охват детей дошкольными образовательными организациями (отношение численности детей в возрасте от 1 до 3 лет, посещающих дошкольные образовательные организации, к общей численности детей в возрасте от 1 до 3 лет)</t>
  </si>
  <si>
    <t xml:space="preserve">3.Доступность дошкольного образования (отношение численности детей в возрасте от 3 до 7 лет, получающих дошкольное образование в текущем году, к сумме численности детей в возрасте от 3 до 7 лет, получающих дошкольное образование в текущем году, и численности детей в возрасте от 3 до 7 лет, находящихся в очереди на получение в текущем году </t>
  </si>
  <si>
    <t>4.Обеспеченность детей дошкольного возраста местами в дошкольных образовательных организациях (количество мест на 1000 детей)</t>
  </si>
  <si>
    <t>1.Годовой объём ввода жилья, всего,кв.м.</t>
  </si>
  <si>
    <t>2.Жилья экономического класса</t>
  </si>
  <si>
    <t>3.Обеспеченность населения жильём, кв.м. на чел</t>
  </si>
  <si>
    <t>4.Доля ветхого и аварийного жилья в жилищном фонде, %</t>
  </si>
  <si>
    <t>Муниципальная программа "Комплексные меры противодействия злоупотреблению наркотиками и их незаконному обороту на 2015-2020годы"</t>
  </si>
  <si>
    <t>Муниципальная программа "Развитие муниципальной службы Ардатовского муниципального района РМ на 2015-2018годы"</t>
  </si>
  <si>
    <t>Муниципальная программа «Жилище Ардатовского муниципального района республики Мордовия  на 2016-2020гг"</t>
  </si>
  <si>
    <t>Муниципальная программа "Развитие образования на территории Ардатовского муниципального района Республики Мордовия на 2016-2020 годы"</t>
  </si>
  <si>
    <t>Муниципальная программа "Развитие малого и среднего предпринимательства Ардатовского муниципального района Республики Мордовия на 2016-2020 годы"</t>
  </si>
  <si>
    <t>Муниципальная программа "Профилактика правонарушений и усиления борьбы с преступностью  Ардатовского муниципального района Республики Мордовия на 2016-2020 годы"</t>
  </si>
  <si>
    <t>Муниципальная программа "Энергосбережение и повышение энергетической эффективности Ардатовского муниципального района Республики Мордовия на 2016-2020 годы"</t>
  </si>
  <si>
    <t>Муниципальная программа "Развитие культуры и туризма в Ардатовском муниципальном районе на 2016-2020 годы"</t>
  </si>
  <si>
    <t>Муниципальная программа "Развитие физической культуры и спорта Ардатовского муниципального района Республики Мордовия на 2016-2020 годы"</t>
  </si>
  <si>
    <t>Муниципальная программа "Развитие молодёжной политики Ардатовского муниципального района на 2016-2020годы"</t>
  </si>
  <si>
    <t>Муниципальная программа "Повышение эффективности управления муниципальными финансами в Ардатовском муниципальном районе на 2015-2019годы"</t>
  </si>
  <si>
    <t xml:space="preserve">Краткая характеристика выполненных мероприятий.                                                                                                                   По невыполненным мероприятиям указать причины.                                                                                       В рамках реализации программы реализованы мероприятия :- Совершенствование бюджетных прогнозов, развитие системы бюджетного планирования;
- Наращивание доходного потенциала, оптимизация расходов;
 - Повышение эффективности и  качества предоставления  муниципальных услуг;         
- Формирование, ведение и развитие общедоступных информационных ресурсов.
                                                                                                                                         </t>
  </si>
  <si>
    <t>1.Уровень удовлетворённости населения Ардатовского муниципального района качеством предоставления муниципальных услуг в сфере культуры, от общего числа опрошенных,%</t>
  </si>
  <si>
    <t>Муниципальная программа "Развитие транспортной инфраструктуры и транспортного обслуживания в Ардатовском муниципальном районе на 2016-2021годы""</t>
  </si>
  <si>
    <t>Муниципальная программа "Развитие транспортной инфраструктуры и транспортного обслуживания В Ардатовском муниципальном районе на 2016-2021годы"</t>
  </si>
  <si>
    <t>2.Среднее число посещения музеев,чел</t>
  </si>
  <si>
    <t>3.Доля представленных (во всех формах) зрителю музейных предметов в общем количестве музейных предметов рсновного фонда,ед</t>
  </si>
  <si>
    <t>4.Количество экскурсий,ед</t>
  </si>
  <si>
    <t>5.Число посетителей библиотек,чел</t>
  </si>
  <si>
    <t>6.Количество экземпляров новых поступлений в библиотечный фонд в библиотеки района на 100 чел. Жителей,ед</t>
  </si>
  <si>
    <t>7. Удельный вес населения, участвующего в платных культурно-досуговых мероприятиях,%</t>
  </si>
  <si>
    <t>8. Доля публичных библиотек, подключённых к сети "Интернет", в общем количестве библиотек,%</t>
  </si>
  <si>
    <t>9. Объем платных услуг в сфере культуры, туризма и отдыха,%</t>
  </si>
  <si>
    <t xml:space="preserve">9.Среднемесячная заработная плата </t>
  </si>
  <si>
    <t>10.Объем отгруженных товаров собственного производства, выполненных работ и услуг собственными силами по видам экономической деятельности «Обрабатывающие производства», «Производство и распределение электроэнергии, газа и воды»</t>
  </si>
  <si>
    <t>11.Прибыль прибыльных организаций</t>
  </si>
  <si>
    <t xml:space="preserve">12.Среднемесячная заработная плата </t>
  </si>
  <si>
    <t>13.Обеспеченность населения питьевой водой</t>
  </si>
  <si>
    <t>14.Количество действующих артезианских скважин</t>
  </si>
  <si>
    <t>15.Количество ТП, требующих ремонта и реконструкции</t>
  </si>
  <si>
    <t>16.Доля автодорог с твердым покрытием</t>
  </si>
  <si>
    <t>17.Доля протяженности автомобильных дорог общего пользования местного значения, не отвечающих нормативным требованиям, в общей протяженности автомобильных дорог общего пользования местного значения</t>
  </si>
  <si>
    <t>18.Доля сельских населенных пунктов, обеспеченных постоянной круглогодичной связью по дорогам с твердым покрытием</t>
  </si>
  <si>
    <t>19.Перевезено пассажиров</t>
  </si>
  <si>
    <t>20.Пассажирооборот</t>
  </si>
  <si>
    <t>21.Численность постоянного населения</t>
  </si>
  <si>
    <t xml:space="preserve">22.Уровень зарегистрированной безработицы </t>
  </si>
  <si>
    <t>23.Естественная убыль(прирост)населения</t>
  </si>
  <si>
    <t>24.Миграционная убыль(прирост)</t>
  </si>
  <si>
    <t xml:space="preserve">25.Коэффициент рождаемости   </t>
  </si>
  <si>
    <t xml:space="preserve">26.Коэффициент смертности   </t>
  </si>
  <si>
    <t>27.Доля детей I и II группы здоровья, обучающихся в общеобразовательных учреждениях</t>
  </si>
  <si>
    <t xml:space="preserve">28.Число пациентов, у которых ведутся электронные медицинские карты </t>
  </si>
  <si>
    <t>29.Доля граждан, получающих нестационарное социальное обслуживание на дому</t>
  </si>
  <si>
    <t>30.Доля граждан, получающих меры социальной поддержки</t>
  </si>
  <si>
    <t xml:space="preserve">31.Удельный вес детей, охваченных дошкольным образованием, в общей численности детей в возрасте 
от 1 до 6 лет
</t>
  </si>
  <si>
    <t xml:space="preserve">32.Удельный вес численности учащихся 
9—11 классов, обучающихся по программам предпрофильной и профильной подготовки
</t>
  </si>
  <si>
    <t>33.Увеличение удельного веса населения, систематически занимающегося физической культурой и спортом</t>
  </si>
  <si>
    <t>34.Увеличение количества спортивных сооружений</t>
  </si>
  <si>
    <t>35.Количество районных мероприятий, проводимых концертными организациями в год</t>
  </si>
  <si>
    <t>36.Охват населения театрально-зрелищными мероприятиями (посещаемость мероприятий)</t>
  </si>
  <si>
    <t>37.Доля молодежи, участвующей в мероприятиях гражданско-патриотической направленности, в общем количестве молодежи муниципального образования</t>
  </si>
  <si>
    <t xml:space="preserve">39.Ввод в действие жилых домов с учетом индивидуального строительства  </t>
  </si>
  <si>
    <t>40.Число субъектов малого и среднего предпринимательства в расчете на 10 тыс.чел. населения</t>
  </si>
  <si>
    <t>41.Увеличение оборота розничного  товарооборота субъектов малого бизнеса</t>
  </si>
  <si>
    <t>42.Увеличение объема продаж товаров на вещевых, смешанных и продовольственных рынках</t>
  </si>
  <si>
    <t>43.Увеличение объема платных услуг населению</t>
  </si>
  <si>
    <t>44.Увеличение объема платных услуг на душу населения</t>
  </si>
  <si>
    <t>45.Количество аварийных гидротехнических сооружений</t>
  </si>
  <si>
    <t>46.Количество организованных мест массового отдыха населения</t>
  </si>
  <si>
    <t>1. Перевезено пассажиров</t>
  </si>
  <si>
    <t>2. Пассажирооборот</t>
  </si>
  <si>
    <t>3.Доля протяженности автомобильных дорог общего пользования местного значения муниципального района, не отвечающим нормативным требованиям, в общей протяженности автомобильных дорог.</t>
  </si>
  <si>
    <t>4.Доля автодорог с твёрдым покрытием</t>
  </si>
  <si>
    <t>1.Численность сельского населения</t>
  </si>
  <si>
    <t>2. Численность сельского населения в трудоспособном возрасте</t>
  </si>
  <si>
    <t>3.Коэффициент рождаемости сельского населения (число родившихся на 100 сельских жителей)</t>
  </si>
  <si>
    <t>4.Коэффициент смертности сельского населения (число умерших на 100 сельских жителей)</t>
  </si>
  <si>
    <t xml:space="preserve">5.Количество сельских семей, признанных нуждающимися в улучшении жилищных условий (на конец года) - всего </t>
  </si>
  <si>
    <t>в том числе молодых семей и молодых специалистов</t>
  </si>
  <si>
    <t>6. Ввод(приобретение) жилья для граждан, проживающих в сельских поселениях - всего</t>
  </si>
  <si>
    <t xml:space="preserve">в том числе молодых семей и молодых специалистов </t>
  </si>
  <si>
    <t>7 Количество семей, улучшивших жилищные условия - всего</t>
  </si>
  <si>
    <t>8.Численность учащихся в сельских общеобразовательных учреждениях</t>
  </si>
  <si>
    <t>9.Численность учащихся в первую смену в сельских общеобразовательных учреждениях</t>
  </si>
  <si>
    <t>10.Наличие ФАПов в сельских поселениях</t>
  </si>
  <si>
    <t>в том числе находящихся в ветхом и аварийном состоянии</t>
  </si>
  <si>
    <t>11.Ввод в действие ФАПов в сельских поселениях</t>
  </si>
  <si>
    <t>12.Наличие плоскостных спортивных сооружений в сельских поселениях</t>
  </si>
  <si>
    <t>13.Ввод в действие плоскостных спортивных сооружений в сельских поселениях</t>
  </si>
  <si>
    <t>14.Наличие учреждений культурно-досугового типа в сельских поселениях</t>
  </si>
  <si>
    <t>17.Количество реализованных проектов местных инициатив</t>
  </si>
  <si>
    <t>18.Число жителей, принявших участие в реализации проектов местных инициатив</t>
  </si>
  <si>
    <t>19.Количество проведённых мероприятий</t>
  </si>
  <si>
    <t>20.Количество созданных рабочих мест</t>
  </si>
  <si>
    <t>14= общая степень  достижения цели*9столбец/100%</t>
  </si>
  <si>
    <t>удовлетворительный уровень</t>
  </si>
  <si>
    <t xml:space="preserve">1. Удельный вес расходов бюджета Ардатовского муниципального района, формируемых в рамках муниципальных программ, в общем объеме расходов бюджета Ардатовского муниципального района </t>
  </si>
  <si>
    <t>2. Отклонение исполнения бюджета Ардатовского муниципального района по расходам к утвержденному уровню</t>
  </si>
  <si>
    <t xml:space="preserve">3. Отклонение исполнения бюджета Ардатовского муниципального района по доходам к утвержденному уровню </t>
  </si>
  <si>
    <t xml:space="preserve">4. Соблюдение порядка и сроков составления и утверждения проекта  бюджета Ардатовского муниципального района      </t>
  </si>
  <si>
    <t>5. Соблюдение установленных бюджетным законодательством требований о составе отчетности об исполнении бюджета Ардатовского муниципального района</t>
  </si>
  <si>
    <t>6. Уровень кредиторской задолженности бюджета  Ардатовского муниципального района к расходам  бюджета Ардатовского муниципального района</t>
  </si>
  <si>
    <t xml:space="preserve">7. Уровень просроченной  кредиторской
задолженности бюджета Ардатовского муниципального района  
</t>
  </si>
  <si>
    <t xml:space="preserve">8. Уровень удовлетворенности населения качеством предоставления государственных и муниципальных услуг </t>
  </si>
  <si>
    <t>9. Темп роста налоговых и неналоговых доходов  бюджета Ардатовского муниципального района (по отношению к предыдущему году) в сопоставимых условиях</t>
  </si>
  <si>
    <t>10. Соблюдение органами местного самоуправления норм бюджетного законодательства Российской Федерации при подготовке проектов местных бюджетов на очередной финансовый год и плановый период</t>
  </si>
  <si>
    <t>1. Удельная величина потребления электрической энергии муниципальными бюджетными учреждениями</t>
  </si>
  <si>
    <t xml:space="preserve">2. Удельная величина потребления тепловой
энергии муниципальными бюджетными учреждениями
</t>
  </si>
  <si>
    <t>3.Удельная величина потребления холодной воды муниципальными бюджетными учреждениями</t>
  </si>
  <si>
    <t>4.Удельная величина потребления природного газа муниципальными бюджетными учреждениями</t>
  </si>
  <si>
    <t>1.Доля детей, подростков и молодежи, вовлеченных в деятельность детских и молодежных общественных объединений, в общем числе граждан в возрасте 8-30 лет</t>
  </si>
  <si>
    <t>2.Доля молодежи, вовлеченной в добровольческую (волонтерскую) деятельность, в общем числе граждан 14-30 лет</t>
  </si>
  <si>
    <t>3.Доля молодых людей, участвующих в реализуемых органами и организациями, действующими в области молодежной политики, проектах и программах поддержки талантливой молодежи, в общем числе молодежи</t>
  </si>
  <si>
    <t>4.Доля лиц в возрасте 14-30 лет, страдающих алкоголизмом, наркоманией, токсикоманией и состоящих на учете в наркодиспансере, в общем числе поставленных на такой учет</t>
  </si>
  <si>
    <t>5.Доля несовершеннолетних, совершивших преступления, в общем числе несовершеннолетнего населения района.</t>
  </si>
  <si>
    <t xml:space="preserve">6.Количество учреждений молодежной политики в Ардатовском муниципальном районе </t>
  </si>
  <si>
    <t>7.Доля трудоустроившихся лиц в возрасте 16-29 лет в общем числе обратившихся в службу занятости</t>
  </si>
  <si>
    <t xml:space="preserve">8.Доля молодых предпринимателей в общей численности населения, занятого предпринимательской деятельностью в Ардатовском муниципальном районе </t>
  </si>
  <si>
    <t>9.Доля детей, подростков и молодежи, оказавшихся в трудной жизненной ситуации и занимающихся на постоянной основе в учреждениях молодежной политики и спорта по месту жительства, в общем числе детей, подростков и молодежи, оказавшихся в трудной жизненной ситуации</t>
  </si>
  <si>
    <t>10.Доля детей, подростков и молодежи, охваченных различными формами летнего и круглогодичного оздоровительного отдыха, в общем числе граждан в возрасте 7-30 лет</t>
  </si>
  <si>
    <t>11.Количество специалистов, осуществляющих работу с молодежью, в сельских и поселковых администрациях, в организациях и образовательных учреждениях.</t>
  </si>
  <si>
    <t>12.Количество военно-патриотических клубов и кружков различной ведомственной принадлежности для молодежи муниципального района.</t>
  </si>
  <si>
    <t>Итого:</t>
  </si>
  <si>
    <t>1.Число лиц, больных наркоманией на 100 тыс. населения</t>
  </si>
  <si>
    <t>3. Доля подростков и молодежи в возрасте от 11 до 24 лет вовлеченных в профилактические мероприятия, по отношению к общей численности указанной категории лиц;</t>
  </si>
  <si>
    <t>4.Доля населения, вовлеченного в занятия физической культурой и спортом;</t>
  </si>
  <si>
    <t>Муниципальная программа Комплексного социально-экономического развития Ардатовского муниципального района Республики Мордовия на 2015-2020гг</t>
  </si>
  <si>
    <t>Муниципальная программа "Повышение эффективности управления муниципальными финансами в Ардатовском мунициапльном районе на 2015-2021 годы"</t>
  </si>
  <si>
    <t xml:space="preserve">Муниципальная программа Ардатовского муниципального района Республики Мордовия «Жилище» на 2016 - 2021 годы
 </t>
  </si>
  <si>
    <t>5. Удельный вес семей с детьми до 18 лет, находящихся в социально-опасном положении: употребляющих спиртные напитки, употребляющих наркотические средства</t>
  </si>
  <si>
    <t>Наименование муниципальной программы Ардатовского муниципального района</t>
  </si>
  <si>
    <t>Расходы, руб.</t>
  </si>
  <si>
    <t>Утверждено</t>
  </si>
  <si>
    <t>Уровень кассового исполнения</t>
  </si>
  <si>
    <t>Муниципальная программа "Устойчивое развитие сельских территорий Ардатовского муниципального района Республики Мордовия на 2014-2017 годы и на период до 2020 года"</t>
  </si>
  <si>
    <t>Муниципальная программа "Развитие сельского хозяйства и регулирования рынков сельскохозяйственной продукции, сырья и продовольствия Ардатовского муниципального района на 2013-2020гг"</t>
  </si>
  <si>
    <t>Итого</t>
  </si>
  <si>
    <t>неэффективная</t>
  </si>
  <si>
    <t>1.Среднемесячная номинальная начисленная заработная плата работников муниципальных учреждений физической культуры и спорта (тыс. руб.)</t>
  </si>
  <si>
    <t>2.Доля населения, систематически занимающегося физической культурой и спортом (%)</t>
  </si>
  <si>
    <t>3.Доля обучающихся, систематически занимающихся физической культурой и спортом, в общей численности обучающихся</t>
  </si>
  <si>
    <t>4.Количество тренеров-преподавателей спортивных организаций (чел.)</t>
  </si>
  <si>
    <t>5.Количество учреждений, клубов спортивной направленности (прирост к предыдущему году)</t>
  </si>
  <si>
    <t>15. Ввод в действие учреждений культурно-досугового типа в сельских поселениях</t>
  </si>
  <si>
    <t>16.Строительство локадьных водопроводов в сельских поселениях, км</t>
  </si>
  <si>
    <t>17.Уровень обеспеченности населения питьевой водой в сельских поселениях</t>
  </si>
  <si>
    <t>№ п/п</t>
  </si>
  <si>
    <t>Целевые показатели</t>
  </si>
  <si>
    <t>Ответственные исполнители              (Ф.И.О.  телефон)</t>
  </si>
  <si>
    <t>Источники финансирования</t>
  </si>
  <si>
    <t>% исполнения к плану</t>
  </si>
  <si>
    <t>план</t>
  </si>
  <si>
    <t>всего:</t>
  </si>
  <si>
    <t>Федеральный бюджет</t>
  </si>
  <si>
    <t>бюджет автономного округа</t>
  </si>
  <si>
    <t>бюджет муниципального образования</t>
  </si>
  <si>
    <t>Привлеченные средства</t>
  </si>
  <si>
    <t>в т.ч.     КАПы</t>
  </si>
  <si>
    <t xml:space="preserve">Наименование  муниципальной  программы </t>
  </si>
  <si>
    <t>Наименование мероприятий программы</t>
  </si>
  <si>
    <t>план на 2014 год</t>
  </si>
  <si>
    <t>на 01.01.2014</t>
  </si>
  <si>
    <t>Кассовое исполнение</t>
  </si>
  <si>
    <t xml:space="preserve">Причины отклонения </t>
  </si>
  <si>
    <t>Остаток 2013 года</t>
  </si>
  <si>
    <t>= гр.7/гр.6*100</t>
  </si>
  <si>
    <t>% финансирования к плану</t>
  </si>
  <si>
    <t>= гр.8/гр.7*100</t>
  </si>
  <si>
    <t>= гр.8/гр.6*100</t>
  </si>
  <si>
    <t>Исполнение 
(% исполнения к плану)</t>
  </si>
  <si>
    <t>Приложение №2</t>
  </si>
  <si>
    <t>Нефтеюганского района</t>
  </si>
  <si>
    <t>от "_____"____________2014 №________</t>
  </si>
  <si>
    <t>Главный бухгалтер</t>
  </si>
  <si>
    <t>Руководитель</t>
  </si>
  <si>
    <t>Исполнитель</t>
  </si>
  <si>
    <t>№ телефона</t>
  </si>
  <si>
    <t>% исполнения к  лимиту финансированию</t>
  </si>
  <si>
    <t>Отчет о ходе реализации  муниципальных программ  и ведомственных  целевых программ   Нефтеюганского района.</t>
  </si>
  <si>
    <t>Результаты реализации,  причины отклонения, проблемные вопросы (по каждому мероприятию)</t>
  </si>
  <si>
    <t>Лимит финансирования</t>
  </si>
  <si>
    <t xml:space="preserve">к письму  администрации </t>
  </si>
  <si>
    <t xml:space="preserve">Наименование муниципальной  программы </t>
  </si>
  <si>
    <t>Число выполненных основных мероприятий, единиц</t>
  </si>
  <si>
    <t>1.Количество муниципальных служащих и лиц, замещающих муниципальные должности на постоянной основе, направленных на профессиональную переподготовку и повышение квалификации (не менее)</t>
  </si>
  <si>
    <t>2.Количество муниципальных служащих и лиц, замещающих муниципальные должности на постоянной основе, принявших участие в семинарах, тренингах и других формах краткосрочного профессионального обучения (не менее)</t>
  </si>
  <si>
    <t>3.Доля вакантных должностей муниципальной службы, замещаемых на конкурсной основе (не менее)</t>
  </si>
  <si>
    <t>4.Доля муниципальных служащих в возрасте до 30 лет, имеющих стаж муниципальной службы более трех лет (не менее)</t>
  </si>
  <si>
    <t>5.Доля вакантных должностей муниципальной службы, замещаемых на основе назначения из кадрового резерва на муниципальной службе (не менее)</t>
  </si>
  <si>
    <t>6.Динамика (снижение) нарушений на муниципальной службе, в том числе коррупционной направленности</t>
  </si>
  <si>
    <t>7.Доля граждан, которые удовлетворены деятельностью органов местного самоуправления (не менее)</t>
  </si>
  <si>
    <t>8.Доля граждан, которые удовлетворены качеством муниципальных услуг (не менее)</t>
  </si>
  <si>
    <t>Степень реализации основных мероприятий, %</t>
  </si>
  <si>
    <t>4=3/2*100%</t>
  </si>
  <si>
    <t>Оценка использования финансовых средств</t>
  </si>
  <si>
    <t>8=7/6*100%</t>
  </si>
  <si>
    <t>Степень соответствия запланированному уровню затрат, %</t>
  </si>
  <si>
    <t>Оценка эффективности использования средств, %</t>
  </si>
  <si>
    <t>9=4/8*100%</t>
  </si>
  <si>
    <t>Информация по целевым индикаторам муниципальной программы</t>
  </si>
  <si>
    <t>Степень достижения целевого значений, %</t>
  </si>
  <si>
    <t>13=12/11*100%</t>
  </si>
  <si>
    <t>Уровень эффективности реализации программы</t>
  </si>
  <si>
    <t>Наименование показателя,             единица измерения</t>
  </si>
  <si>
    <t>Итого общая степень достижения целей программы</t>
  </si>
  <si>
    <t>Вывод об эффективности реализации муниципальной программы                                                                                                                                                                            (более 100% - высокоэффективная;                                                                                                                                                                                                                                   от 80 до 100% - эффективная;                                                                                                                                                                                                                                           от 50 до 79% - удовлетворительный уровень эффективности;                                                                                                                                                                                         менее 50 % - неэффективная)</t>
  </si>
  <si>
    <t>респуб-кий бюджет</t>
  </si>
  <si>
    <t>федеральный бюджет</t>
  </si>
  <si>
    <t xml:space="preserve">местный бюджет </t>
  </si>
  <si>
    <t>внебюджетные средства</t>
  </si>
  <si>
    <t>1. Объем инвестиций в основной капитал</t>
  </si>
  <si>
    <t>2. Прибыль прибыльных организаций</t>
  </si>
  <si>
    <t xml:space="preserve">Краткая характеристика выполненных мероприятий.                                                                                                                   По невыполненным мероприятиям указать причины.                                                                                                                        По невыполненным мероприятиям указать причины.                                                                                             В 2018 году были  проведены мероприятия по профилактике безнадзорности и преступности несовершеннолетних: проведение мероприятий с несовершеннолетними, состоящими на учетах в правоохранительных органах в каникулярное время (спортивные соревнования, спартакиады, праздники и т.д.), проведение лекций для обучающихся в общеобразовательных учреждениях, проведение смотра-конкурса среди общеобразовательных учреждений района на лучшую постановку работы по профилактике правонарушений среди несовершеннолетних, организацию летнего отдыха подростков в санаториях и лагерях и другие мероприятия.  </t>
  </si>
  <si>
    <t>6. Количество несовершеннолетних, относящихся к категории "безнадзорные"/"беспризорные"</t>
  </si>
  <si>
    <t>Муниципальная программа профилактики правонарушений и усиления борьбы с преступностью в Ардатовском униципальном районе на 2016-2024гг</t>
  </si>
  <si>
    <t xml:space="preserve">Краткая характеристика выполненных мероприятий.                                                                                                                   По невыполненным мероприятиям указать причины.                                                                                                                                                                                                                    В 2018 году были  проведены мероприятия по профилактике безнадзорности и преступности несовершеннолетних: проведение мероприятий с несовершеннолетними, состоящими на учетах в правоохранительных органах в каникулярное время (спортивные соревнования, спартакиады, праздники и т.д.), проведение лекций для обучающихся в общеобразовательных учреждениях, проведение смотра-конкурса среди общеобразовательных учреждений района на лучшую постановку работы по профилактике правонарушений среди несовершеннолетних, организацию летнего отдыха подростков в санаториях и лагерях и другие мероприятия.  </t>
  </si>
  <si>
    <t>Муниципальная программа "Комплексные меры противодействия злоупотреблению наркотиками и их незаконному обороту 2015-2024 годы"</t>
  </si>
  <si>
    <t xml:space="preserve">Краткая характеристика выполненных мероприятий.                                                                                                                   По невыполненным мероприятиям указать причины.                                                                                                 В 2018 году проводился капитальный ремонт учреждений образования, приобретение оборудования в соответствии с требованиями пожарной безопасности образовательных учреждений, органиация отдыха и оздоровления детей. Ремонт и оснащение пищеблоков муниципальных дошкольных образовательных организаций технологическим оборудованием.Оснащение спортивных залов, детских площадок в дошкольных образовательных учреждениях и общеобразовательных учреждений в соответствии с нормативными требованиями.Обеспечение функционирования на базе образовательных организаций муниципального района кадетских, и мариинских классов.           </t>
  </si>
  <si>
    <t>Муниципальная программа развития образования в Ардатовском муниципальном районе на 2016-2021годы</t>
  </si>
  <si>
    <t>Сведения о кассовом исполнении  муниципальных программ                                                          Ардатовского муниципального района в 2018 году</t>
  </si>
  <si>
    <r>
      <t xml:space="preserve">Краткая характеристика выполненных мероприятий.                                                                                                                   По невыполненным мероприятиям указать причины.                                                                     </t>
    </r>
    <r>
      <rPr>
        <i/>
        <sz val="12"/>
        <rFont val="Times New Roman"/>
        <family val="1"/>
        <charset val="204"/>
      </rPr>
      <t xml:space="preserve">  В 2018 году завершился капитальный ремонт гидротехнических сооружений гидроузла на реке Алатырь в пос.Тургенево, проведен капитальный ремонт  многоквартирных домов, ремонт дворовых территорий многоквартирных домов в г.Ардатове и пос.Тургенево, реконструкция тепловой сети МУП «Ардатовтеплосеть». Продолжается реализация программы перевооружения ОАО "Ардатовский светотехнический завод", разработана проектная документация по объекту "Капитальный ремонт на р.Леплей,с.Кученяево".  </t>
    </r>
  </si>
  <si>
    <r>
      <t>38.Обеспеченность населения жильем, м</t>
    </r>
    <r>
      <rPr>
        <vertAlign val="superscript"/>
        <sz val="12"/>
        <rFont val="Times New Roman"/>
        <family val="1"/>
        <charset val="204"/>
      </rPr>
      <t>2</t>
    </r>
    <r>
      <rPr>
        <sz val="12"/>
        <rFont val="Times New Roman"/>
        <family val="1"/>
        <charset val="204"/>
      </rPr>
      <t xml:space="preserve"> общей площади на 1 жителя</t>
    </r>
  </si>
  <si>
    <r>
      <t xml:space="preserve">Краткая характеристика выполненных мероприятий.                                                                                                                   По невыполненным мероприятиям указать причины.                                                                                 </t>
    </r>
    <r>
      <rPr>
        <i/>
        <sz val="12"/>
        <rFont val="Times New Roman"/>
        <family val="1"/>
        <charset val="204"/>
      </rPr>
      <t>В 2018 году ООО "Ардатовское АТП" для увеличения охвата транспортным обслуживанием сельского населения района приобрело одну единицу транспортной техники- Автобус ПАЗ 32054. Построена автодорога по ул.Дикопольцева в г.Ардатов, произведён ремонт дорог в г.Ардатов и пос.Тургенво, с.Манадыши2,с.Л.Майдан. Еженедельное обследование маршрутов перевозки детей к местам обучения.</t>
    </r>
  </si>
  <si>
    <t>Краткая характеристика выполненных мероприятий.                                                                                                                   По невыполненным мероприятиям указать причины.                                                                                               Введено 428,2 кв.м. жилья для молодых семей и молодых специалистов, проживающих на селе. Завершено  строительство водопровода в с.Редкодубье. Продолжается строительство водопровода в пос.ст.Ардатов.</t>
  </si>
  <si>
    <t xml:space="preserve">Краткая характеристика выполненных мероприятий.                                                                                                                   По невыполненным мероприятиям указать причины.                                                                                     В 2018 году два автомобиля  ГАЗ 3102 и ПАЗ 32053-70 переведены с бензинового топлива на газомоторное.                                                                              </t>
  </si>
  <si>
    <t>Краткая характеристика выполненных мероприятий.                                                                                                                   По невыполненным мероприятиям указать причины.                                                                                                     В 2018г. проводилось много мероприятий для детей и подросткрв, конкурсный и развлекательных программ, мероприятий к знаменательным датам. Провели районные фестивали: "Играй, гармонь!", "Пластилиновая ворона", районный фестиваль народной песни "Околица" . Приняли участие в ХХII Республиканском фестивале "Шумбрат, Мордовия". Провели массовые мероприятия в нас. пунктах района: Масленницу, Троицу, День села, День города.  В 2018 году  не были выполнены мероприятия по развитию инфраструктуры сферы культуры, а именно: капитальный ремонт музея Валенка и реконструкция ЦКиО Тургеневского городского поселения</t>
  </si>
  <si>
    <t>Муниципальная программа "Развитие молодёжной политики Ардатовского муниципального района Республики Мордовия на 2016-2021годы"</t>
  </si>
  <si>
    <t xml:space="preserve">Краткая характеристика выполненных мероприятий.                                                                                                                   По невыполненным мероприятиям указать причины.                                                                           В рамках программы в 2018 году реализованы мероприятия направленные на пропаганду здорового образа жизни среди молодежи, гражданско-патриотическое воспитание молодежи, формирование у молодежи семейных ценностей.                                                                                                                                          </t>
  </si>
  <si>
    <t>Муниципальная программа развития сельского хозяйства и регулирования рынков сельскохозяйственной продукции, сырья и продовольствия Ардатовского муниципального района Республики Мордовия на 2013-2024гг</t>
  </si>
  <si>
    <t xml:space="preserve">Краткая характеристика выполненных мероприятий.                                                                                                                   По невыполненным мероприятиям указать причины.                                                                                                              Внесены изменения в генеральные планы и правила землепользования и застройки поселений для вовлечения земельных участков, находящихся за пределами населенных пунктов, в целях жилищного строительства. Подготовка документации по планировке и межеванию территорий, предназначенных для жилищного строительства.Комплексное обеспечение территорий жилой застройки объектами коммунальной и транспортной инфраструктуры.Развитие строительства жилья экономического класса. Развитие малоэтажного жилищного строительства.                   .                                                                        </t>
  </si>
  <si>
    <t>Муниципальная программа "Развитие физической культуры и спорта Ардатовского муниципального района Республики Мордовия на 2016-2021годы"</t>
  </si>
  <si>
    <t xml:space="preserve">Краткая характеристика выполненных мероприятий.                                                                                                                   По невыполненным мероприятиям указать причины.                                                                                    В течение всего календарного года проводились районные и принимали активное участие в республиканских спортивных мероприятиях, проведён капитальный ремонт спортиных залов в МБОУ "Баевская СОШ" и МБОУ "Октябрьская СОШ", приобретено оборудование и спортивный инвентарь.                                                                       </t>
  </si>
  <si>
    <t>Муниципальная программа "Комплексного социально-экономического развития Ардатовского муниципального района Республики Мордовия на 2015-2020гг "</t>
  </si>
  <si>
    <t>3. Прибыль прибыльных организаций по виду деятельности "сельское хозяйство, охота и лесное хозяйство"</t>
  </si>
  <si>
    <t>4.Производительность труда в обрабатывающих производствах</t>
  </si>
  <si>
    <t>5.Создание новых рабочих мест</t>
  </si>
  <si>
    <t>6.Индекс производства продукции сельского хозяйства в хозяйствах всех категорий ( в сопоставимых ценах)</t>
  </si>
  <si>
    <t>7.Индекс физического объема инвестиций в основной капитал сельского хозяйства</t>
  </si>
  <si>
    <t>8.Рентабельность сельскохозяйственных организаций (с учетом субсидий)</t>
  </si>
  <si>
    <t>1.Индекс производства продукции сельского хозяйства в хозяйствах всех категорий (в сопоставимых ценах)</t>
  </si>
  <si>
    <t>4.Индекс физического объема инвестиций в основной капитал сельского хозяйства (в сопоставимых ценах)</t>
  </si>
  <si>
    <t>Сводный годовой отчет об эффективности реализации  муниципальных программ Ардатовского муниципального района за 2018 год</t>
  </si>
  <si>
    <t>Информация по выполнению основных мероприятий за 2018 год</t>
  </si>
  <si>
    <t>Число основных мероприятий, запланированных к реализации в 2018 г., единиц</t>
  </si>
  <si>
    <t>Объем финансовых средств, запланированный по программе на                                                                                                                                                                                          2018 г., тыс. рублей</t>
  </si>
  <si>
    <t>Фактически освоенный объем финансирования программы за 2018 г., тыс. рублей</t>
  </si>
  <si>
    <t>Целевое значение на 2018 г.</t>
  </si>
  <si>
    <t>Фактическое значение за 2018 г.</t>
  </si>
  <si>
    <t>Муниципальная программа "Развитие культуры и туризма в Ардатовском муниципальном районе на 2016-2020гг"</t>
  </si>
  <si>
    <t>5.Рентабельность сельскохозяйственных организаций (с учетом субсидий)</t>
  </si>
  <si>
    <t>1.Количество субъектов малого и среднего предпринимательства, единиц</t>
  </si>
  <si>
    <t>2. Число субъектов малого и среднего предпринимательства в расчете на 10тысяч человек, единиц</t>
  </si>
  <si>
    <t>6.Создание новых инвестиционных площадок, с оформлением в муниципальную собьственность земельными участками, необходимой транспортной, инженерной и энергетической инфраструктурой</t>
  </si>
  <si>
    <t xml:space="preserve"> 1/3</t>
  </si>
  <si>
    <t>7.Среднемесячная номинальная заработная плата в сельском хозяйстве (по сельхозпредприятиям, не относящимся к субъектам малого предпринимательства),  руб.</t>
  </si>
  <si>
    <t>8.Индекс производительсности труда в сельхозпредприятиях к предыдущему году</t>
  </si>
</sst>
</file>

<file path=xl/styles.xml><?xml version="1.0" encoding="utf-8"?>
<styleSheet xmlns="http://schemas.openxmlformats.org/spreadsheetml/2006/main">
  <numFmts count="8">
    <numFmt numFmtId="43" formatCode="_-* #,##0.00_р_._-;\-* #,##0.00_р_._-;_-* &quot;-&quot;??_р_._-;_-@_-"/>
    <numFmt numFmtId="164" formatCode="#,##0.0_ ;\-#,##0.0\ "/>
    <numFmt numFmtId="165" formatCode="0.0"/>
    <numFmt numFmtId="166" formatCode="_(* #,##0.00_);_(* \(#,##0.00\);_(* &quot;-&quot;??_);_(@_)"/>
    <numFmt numFmtId="167" formatCode="_-* #,##0.0_р_._-;\-* #,##0.0_р_._-;_-* &quot;-&quot;?_р_._-;_-@_-"/>
    <numFmt numFmtId="168" formatCode="0.000"/>
    <numFmt numFmtId="169" formatCode="_-* #,##0.00_р_._-;\-* #,##0.00_р_._-;_-* &quot;-&quot;?_р_._-;_-@_-"/>
    <numFmt numFmtId="170" formatCode="_-* #,##0.000_р_._-;\-* #,##0.000_р_._-;_-* &quot;-&quot;?_р_._-;_-@_-"/>
  </numFmts>
  <fonts count="29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3"/>
      <name val="Times New Roman"/>
      <family val="1"/>
      <charset val="204"/>
    </font>
    <font>
      <sz val="12"/>
      <color indexed="10"/>
      <name val="Calibri"/>
      <family val="2"/>
      <charset val="204"/>
    </font>
    <font>
      <sz val="12"/>
      <name val="Calibri"/>
      <family val="2"/>
      <charset val="204"/>
    </font>
    <font>
      <sz val="10"/>
      <name val="Arial"/>
      <family val="2"/>
      <charset val="204"/>
    </font>
    <font>
      <sz val="16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1"/>
      <color indexed="8"/>
      <name val="Calibri"/>
      <family val="2"/>
    </font>
    <font>
      <u/>
      <sz val="8.25"/>
      <color indexed="12"/>
      <name val="Calibri"/>
      <family val="2"/>
    </font>
    <font>
      <sz val="8"/>
      <name val="Calibri"/>
      <family val="2"/>
    </font>
    <font>
      <sz val="11"/>
      <name val="Times New Roman"/>
      <family val="1"/>
      <charset val="204"/>
    </font>
    <font>
      <sz val="14"/>
      <name val="Calibri"/>
      <family val="2"/>
    </font>
    <font>
      <sz val="11"/>
      <name val="Calibri"/>
      <family val="2"/>
    </font>
    <font>
      <sz val="16"/>
      <name val="Calibri"/>
      <family val="2"/>
    </font>
    <font>
      <b/>
      <sz val="14"/>
      <name val="Times New Roman"/>
      <family val="1"/>
      <charset val="204"/>
    </font>
    <font>
      <sz val="12"/>
      <name val="Calibri"/>
      <family val="2"/>
    </font>
    <font>
      <sz val="14"/>
      <name val="Times New Roman"/>
      <family val="1"/>
      <charset val="204"/>
    </font>
    <font>
      <i/>
      <sz val="12"/>
      <name val="Times New Roman"/>
      <family val="1"/>
      <charset val="204"/>
    </font>
    <font>
      <vertAlign val="superscript"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13">
    <xf numFmtId="0" fontId="0" fillId="0" borderId="0"/>
    <xf numFmtId="0" fontId="13" fillId="0" borderId="0" applyNumberFormat="0" applyFill="0" applyBorder="0" applyAlignment="0" applyProtection="0">
      <alignment vertical="top"/>
      <protection locked="0"/>
    </xf>
    <xf numFmtId="0" fontId="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" fillId="0" borderId="0"/>
    <xf numFmtId="0" fontId="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6" fontId="8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2" fillId="0" borderId="0" applyFont="0" applyFill="0" applyBorder="0" applyAlignment="0" applyProtection="0"/>
  </cellStyleXfs>
  <cellXfs count="317">
    <xf numFmtId="0" fontId="0" fillId="0" borderId="0" xfId="0"/>
    <xf numFmtId="0" fontId="28" fillId="0" borderId="0" xfId="3"/>
    <xf numFmtId="0" fontId="1" fillId="2" borderId="1" xfId="3" applyFont="1" applyFill="1" applyBorder="1" applyAlignment="1">
      <alignment horizontal="center" vertical="center" wrapText="1"/>
    </xf>
    <xf numFmtId="0" fontId="3" fillId="3" borderId="2" xfId="3" applyFont="1" applyFill="1" applyBorder="1" applyAlignment="1">
      <alignment horizontal="center" vertical="center" textRotation="90" wrapText="1"/>
    </xf>
    <xf numFmtId="164" fontId="3" fillId="4" borderId="2" xfId="107" applyNumberFormat="1" applyFont="1" applyFill="1" applyBorder="1" applyAlignment="1">
      <alignment horizontal="center" vertical="center"/>
    </xf>
    <xf numFmtId="165" fontId="3" fillId="4" borderId="2" xfId="107" applyNumberFormat="1" applyFont="1" applyFill="1" applyBorder="1" applyAlignment="1">
      <alignment horizontal="center" vertical="center" wrapText="1"/>
    </xf>
    <xf numFmtId="2" fontId="3" fillId="4" borderId="2" xfId="107" applyNumberFormat="1" applyFont="1" applyFill="1" applyBorder="1" applyAlignment="1">
      <alignment horizontal="center" vertical="center"/>
    </xf>
    <xf numFmtId="16" fontId="2" fillId="3" borderId="2" xfId="3" applyNumberFormat="1" applyFont="1" applyFill="1" applyBorder="1" applyAlignment="1">
      <alignment horizontal="center" vertical="center" textRotation="90" wrapText="1"/>
    </xf>
    <xf numFmtId="164" fontId="2" fillId="3" borderId="2" xfId="107" applyNumberFormat="1" applyFont="1" applyFill="1" applyBorder="1" applyAlignment="1">
      <alignment horizontal="center" vertical="center" wrapText="1"/>
    </xf>
    <xf numFmtId="164" fontId="2" fillId="0" borderId="2" xfId="107" applyNumberFormat="1" applyFont="1" applyBorder="1" applyAlignment="1">
      <alignment horizontal="center" vertical="center" wrapText="1"/>
    </xf>
    <xf numFmtId="165" fontId="3" fillId="3" borderId="2" xfId="107" applyNumberFormat="1" applyFont="1" applyFill="1" applyBorder="1" applyAlignment="1">
      <alignment horizontal="center" vertical="center" wrapText="1"/>
    </xf>
    <xf numFmtId="2" fontId="3" fillId="3" borderId="2" xfId="107" applyNumberFormat="1" applyFont="1" applyFill="1" applyBorder="1" applyAlignment="1">
      <alignment horizontal="center" vertical="center"/>
    </xf>
    <xf numFmtId="164" fontId="2" fillId="0" borderId="2" xfId="107" applyNumberFormat="1" applyFont="1" applyBorder="1" applyAlignment="1">
      <alignment horizontal="center" vertical="center"/>
    </xf>
    <xf numFmtId="2" fontId="2" fillId="3" borderId="2" xfId="107" applyNumberFormat="1" applyFont="1" applyFill="1" applyBorder="1" applyAlignment="1">
      <alignment horizontal="center" vertical="center"/>
    </xf>
    <xf numFmtId="0" fontId="2" fillId="3" borderId="2" xfId="3" applyFont="1" applyFill="1" applyBorder="1" applyAlignment="1">
      <alignment horizontal="center" vertical="center" textRotation="90" wrapText="1"/>
    </xf>
    <xf numFmtId="0" fontId="1" fillId="0" borderId="3" xfId="3" applyFont="1" applyBorder="1" applyAlignment="1">
      <alignment horizontal="center" vertical="center" wrapText="1"/>
    </xf>
    <xf numFmtId="2" fontId="3" fillId="3" borderId="3" xfId="107" applyNumberFormat="1" applyFont="1" applyFill="1" applyBorder="1" applyAlignment="1">
      <alignment horizontal="center" vertical="center"/>
    </xf>
    <xf numFmtId="2" fontId="3" fillId="3" borderId="4" xfId="107" applyNumberFormat="1" applyFont="1" applyFill="1" applyBorder="1" applyAlignment="1">
      <alignment horizontal="center" vertical="center"/>
    </xf>
    <xf numFmtId="49" fontId="1" fillId="2" borderId="1" xfId="3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vertical="top"/>
    </xf>
    <xf numFmtId="0" fontId="10" fillId="0" borderId="0" xfId="0" applyFont="1" applyAlignment="1">
      <alignment vertical="center"/>
    </xf>
    <xf numFmtId="2" fontId="3" fillId="3" borderId="1" xfId="107" applyNumberFormat="1" applyFont="1" applyFill="1" applyBorder="1" applyAlignment="1">
      <alignment horizontal="center" vertical="center"/>
    </xf>
    <xf numFmtId="0" fontId="2" fillId="3" borderId="3" xfId="3" applyFont="1" applyFill="1" applyBorder="1" applyAlignment="1">
      <alignment horizontal="center" vertical="center"/>
    </xf>
    <xf numFmtId="0" fontId="11" fillId="0" borderId="0" xfId="0" applyFont="1"/>
    <xf numFmtId="0" fontId="1" fillId="0" borderId="1" xfId="3" applyFont="1" applyBorder="1" applyAlignment="1">
      <alignment horizontal="center" vertical="center" wrapText="1"/>
    </xf>
    <xf numFmtId="0" fontId="1" fillId="0" borderId="4" xfId="3" applyFont="1" applyBorder="1" applyAlignment="1">
      <alignment horizontal="center" vertical="center" wrapText="1"/>
    </xf>
    <xf numFmtId="0" fontId="3" fillId="0" borderId="5" xfId="3" applyFont="1" applyFill="1" applyBorder="1" applyAlignment="1">
      <alignment horizontal="center" vertical="center" textRotation="90" wrapText="1"/>
    </xf>
    <xf numFmtId="0" fontId="2" fillId="0" borderId="2" xfId="58" applyFont="1" applyFill="1" applyBorder="1" applyAlignment="1">
      <alignment horizontal="center" vertical="center" wrapText="1"/>
    </xf>
    <xf numFmtId="0" fontId="2" fillId="0" borderId="2" xfId="3" applyFont="1" applyFill="1" applyBorder="1" applyAlignment="1">
      <alignment horizontal="center" vertical="center" wrapText="1"/>
    </xf>
    <xf numFmtId="0" fontId="2" fillId="0" borderId="2" xfId="107" applyNumberFormat="1" applyFont="1" applyFill="1" applyBorder="1" applyAlignment="1">
      <alignment horizontal="left" vertical="top" wrapText="1"/>
    </xf>
    <xf numFmtId="0" fontId="2" fillId="0" borderId="2" xfId="3" applyFont="1" applyFill="1" applyBorder="1" applyAlignment="1">
      <alignment vertical="center" wrapText="1"/>
    </xf>
    <xf numFmtId="16" fontId="2" fillId="0" borderId="5" xfId="3" applyNumberFormat="1" applyFont="1" applyFill="1" applyBorder="1" applyAlignment="1">
      <alignment horizontal="center" vertical="center" textRotation="90" wrapText="1"/>
    </xf>
    <xf numFmtId="0" fontId="2" fillId="0" borderId="5" xfId="3" applyFont="1" applyFill="1" applyBorder="1" applyAlignment="1">
      <alignment horizontal="center" vertical="center" textRotation="90" wrapText="1"/>
    </xf>
    <xf numFmtId="0" fontId="3" fillId="0" borderId="6" xfId="107" applyNumberFormat="1" applyFont="1" applyFill="1" applyBorder="1" applyAlignment="1">
      <alignment horizontal="center" vertical="center" wrapText="1"/>
    </xf>
    <xf numFmtId="2" fontId="2" fillId="0" borderId="7" xfId="3" applyNumberFormat="1" applyFont="1" applyFill="1" applyBorder="1" applyAlignment="1">
      <alignment horizontal="center" vertical="top" wrapText="1"/>
    </xf>
    <xf numFmtId="0" fontId="15" fillId="0" borderId="2" xfId="0" applyFont="1" applyBorder="1" applyAlignment="1">
      <alignment wrapText="1"/>
    </xf>
    <xf numFmtId="0" fontId="15" fillId="0" borderId="2" xfId="0" applyFont="1" applyBorder="1"/>
    <xf numFmtId="2" fontId="15" fillId="0" borderId="2" xfId="0" applyNumberFormat="1" applyFont="1" applyBorder="1"/>
    <xf numFmtId="0" fontId="16" fillId="0" borderId="0" xfId="0" applyFont="1"/>
    <xf numFmtId="0" fontId="17" fillId="0" borderId="0" xfId="0" applyFont="1"/>
    <xf numFmtId="167" fontId="18" fillId="0" borderId="0" xfId="0" applyNumberFormat="1" applyFont="1"/>
    <xf numFmtId="0" fontId="18" fillId="0" borderId="0" xfId="0" applyFont="1"/>
    <xf numFmtId="0" fontId="2" fillId="0" borderId="0" xfId="0" applyFont="1" applyAlignment="1">
      <alignment vertical="center"/>
    </xf>
    <xf numFmtId="0" fontId="20" fillId="0" borderId="0" xfId="0" applyFont="1"/>
    <xf numFmtId="0" fontId="20" fillId="0" borderId="0" xfId="3" applyFont="1"/>
    <xf numFmtId="0" fontId="7" fillId="0" borderId="0" xfId="3" applyFont="1"/>
    <xf numFmtId="0" fontId="2" fillId="0" borderId="5" xfId="58" applyFont="1" applyFill="1" applyBorder="1" applyAlignment="1">
      <alignment horizontal="center" vertical="center" wrapText="1"/>
    </xf>
    <xf numFmtId="0" fontId="2" fillId="0" borderId="0" xfId="58" applyFont="1" applyFill="1" applyBorder="1" applyAlignment="1">
      <alignment horizontal="center" vertical="center" wrapText="1"/>
    </xf>
    <xf numFmtId="0" fontId="2" fillId="2" borderId="0" xfId="58" applyFont="1" applyFill="1" applyBorder="1" applyAlignment="1">
      <alignment horizontal="center" vertical="center" wrapText="1"/>
    </xf>
    <xf numFmtId="0" fontId="2" fillId="2" borderId="5" xfId="58" applyFont="1" applyFill="1" applyBorder="1" applyAlignment="1">
      <alignment horizontal="center" vertical="center" wrapText="1"/>
    </xf>
    <xf numFmtId="0" fontId="2" fillId="2" borderId="2" xfId="58" applyFont="1" applyFill="1" applyBorder="1" applyAlignment="1">
      <alignment horizontal="center" vertical="center" wrapText="1"/>
    </xf>
    <xf numFmtId="0" fontId="20" fillId="0" borderId="0" xfId="3" applyFont="1" applyBorder="1"/>
    <xf numFmtId="0" fontId="7" fillId="0" borderId="0" xfId="3" applyFont="1" applyBorder="1"/>
    <xf numFmtId="167" fontId="20" fillId="0" borderId="0" xfId="3" applyNumberFormat="1" applyFont="1"/>
    <xf numFmtId="0" fontId="17" fillId="0" borderId="8" xfId="0" applyFont="1" applyFill="1" applyBorder="1"/>
    <xf numFmtId="0" fontId="17" fillId="0" borderId="9" xfId="0" applyFont="1" applyFill="1" applyBorder="1"/>
    <xf numFmtId="0" fontId="17" fillId="0" borderId="10" xfId="0" applyFont="1" applyFill="1" applyBorder="1"/>
    <xf numFmtId="0" fontId="15" fillId="0" borderId="2" xfId="0" applyFont="1" applyBorder="1" applyAlignment="1"/>
    <xf numFmtId="165" fontId="15" fillId="0" borderId="2" xfId="0" applyNumberFormat="1" applyFont="1" applyBorder="1" applyAlignment="1"/>
    <xf numFmtId="167" fontId="15" fillId="0" borderId="2" xfId="0" applyNumberFormat="1" applyFont="1" applyBorder="1"/>
    <xf numFmtId="0" fontId="15" fillId="0" borderId="0" xfId="0" applyFont="1"/>
    <xf numFmtId="0" fontId="15" fillId="0" borderId="2" xfId="0" applyNumberFormat="1" applyFont="1" applyBorder="1"/>
    <xf numFmtId="165" fontId="15" fillId="0" borderId="2" xfId="0" applyNumberFormat="1" applyFont="1" applyBorder="1"/>
    <xf numFmtId="2" fontId="3" fillId="0" borderId="2" xfId="107" applyNumberFormat="1" applyFont="1" applyFill="1" applyBorder="1" applyAlignment="1">
      <alignment vertical="top" wrapText="1"/>
    </xf>
    <xf numFmtId="167" fontId="3" fillId="0" borderId="2" xfId="107" applyNumberFormat="1" applyFont="1" applyFill="1" applyBorder="1" applyAlignment="1">
      <alignment horizontal="center" vertical="center" wrapText="1"/>
    </xf>
    <xf numFmtId="2" fontId="3" fillId="0" borderId="6" xfId="107" applyNumberFormat="1" applyFont="1" applyFill="1" applyBorder="1" applyAlignment="1">
      <alignment horizontal="center" vertical="center" wrapText="1"/>
    </xf>
    <xf numFmtId="0" fontId="2" fillId="0" borderId="2" xfId="3" applyNumberFormat="1" applyFont="1" applyFill="1" applyBorder="1" applyAlignment="1">
      <alignment horizontal="center" vertical="center" wrapText="1"/>
    </xf>
    <xf numFmtId="0" fontId="17" fillId="0" borderId="11" xfId="0" applyFont="1" applyFill="1" applyBorder="1"/>
    <xf numFmtId="0" fontId="17" fillId="0" borderId="12" xfId="0" applyFont="1" applyFill="1" applyBorder="1"/>
    <xf numFmtId="0" fontId="17" fillId="0" borderId="13" xfId="0" applyFont="1" applyFill="1" applyBorder="1"/>
    <xf numFmtId="0" fontId="17" fillId="0" borderId="14" xfId="0" applyFont="1" applyFill="1" applyBorder="1"/>
    <xf numFmtId="0" fontId="17" fillId="0" borderId="0" xfId="0" applyFont="1" applyFill="1" applyBorder="1"/>
    <xf numFmtId="0" fontId="17" fillId="0" borderId="15" xfId="0" applyFont="1" applyFill="1" applyBorder="1"/>
    <xf numFmtId="0" fontId="2" fillId="0" borderId="2" xfId="0" applyFont="1" applyBorder="1" applyAlignment="1">
      <alignment wrapText="1"/>
    </xf>
    <xf numFmtId="0" fontId="3" fillId="0" borderId="2" xfId="107" applyNumberFormat="1" applyFont="1" applyFill="1" applyBorder="1" applyAlignment="1">
      <alignment horizontal="center" vertical="top" wrapText="1"/>
    </xf>
    <xf numFmtId="0" fontId="7" fillId="0" borderId="2" xfId="3" applyFont="1" applyFill="1" applyBorder="1" applyAlignment="1">
      <alignment horizontal="center" vertical="center"/>
    </xf>
    <xf numFmtId="2" fontId="7" fillId="0" borderId="2" xfId="3" applyNumberFormat="1" applyFont="1" applyFill="1" applyBorder="1" applyAlignment="1">
      <alignment horizontal="center" vertical="center"/>
    </xf>
    <xf numFmtId="0" fontId="2" fillId="0" borderId="16" xfId="0" applyFont="1" applyBorder="1" applyAlignment="1">
      <alignment horizontal="justify" wrapText="1"/>
    </xf>
    <xf numFmtId="0" fontId="2" fillId="0" borderId="17" xfId="0" applyFont="1" applyBorder="1" applyAlignment="1">
      <alignment wrapText="1"/>
    </xf>
    <xf numFmtId="0" fontId="17" fillId="0" borderId="2" xfId="0" applyFont="1" applyFill="1" applyBorder="1" applyAlignment="1">
      <alignment vertical="center"/>
    </xf>
    <xf numFmtId="2" fontId="7" fillId="0" borderId="2" xfId="3" applyNumberFormat="1" applyFont="1" applyFill="1" applyBorder="1" applyAlignment="1">
      <alignment vertical="center"/>
    </xf>
    <xf numFmtId="0" fontId="17" fillId="0" borderId="2" xfId="0" applyFont="1" applyFill="1" applyBorder="1" applyAlignment="1">
      <alignment vertical="center" wrapText="1"/>
    </xf>
    <xf numFmtId="0" fontId="2" fillId="0" borderId="17" xfId="0" applyFont="1" applyBorder="1" applyAlignment="1">
      <alignment horizontal="justify" wrapText="1"/>
    </xf>
    <xf numFmtId="0" fontId="2" fillId="0" borderId="18" xfId="0" applyFont="1" applyBorder="1" applyAlignment="1">
      <alignment wrapText="1"/>
    </xf>
    <xf numFmtId="0" fontId="15" fillId="0" borderId="0" xfId="0" applyFont="1" applyBorder="1" applyAlignment="1">
      <alignment wrapText="1"/>
    </xf>
    <xf numFmtId="0" fontId="16" fillId="0" borderId="14" xfId="0" applyFont="1" applyBorder="1"/>
    <xf numFmtId="0" fontId="17" fillId="0" borderId="0" xfId="0" applyFont="1" applyBorder="1"/>
    <xf numFmtId="0" fontId="17" fillId="0" borderId="15" xfId="0" applyFont="1" applyBorder="1"/>
    <xf numFmtId="0" fontId="16" fillId="0" borderId="19" xfId="0" applyFont="1" applyBorder="1"/>
    <xf numFmtId="0" fontId="17" fillId="0" borderId="20" xfId="0" applyFont="1" applyBorder="1"/>
    <xf numFmtId="0" fontId="17" fillId="0" borderId="21" xfId="0" applyFont="1" applyBorder="1"/>
    <xf numFmtId="0" fontId="2" fillId="0" borderId="5" xfId="3" applyFont="1" applyFill="1" applyBorder="1" applyAlignment="1">
      <alignment horizontal="center" vertical="center" wrapText="1"/>
    </xf>
    <xf numFmtId="0" fontId="3" fillId="0" borderId="2" xfId="107" applyNumberFormat="1" applyFont="1" applyFill="1" applyBorder="1" applyAlignment="1">
      <alignment vertical="top" wrapText="1"/>
    </xf>
    <xf numFmtId="2" fontId="7" fillId="0" borderId="2" xfId="3" applyNumberFormat="1" applyFont="1" applyFill="1" applyBorder="1"/>
    <xf numFmtId="0" fontId="2" fillId="0" borderId="2" xfId="3" applyNumberFormat="1" applyFont="1" applyFill="1" applyBorder="1" applyAlignment="1">
      <alignment horizontal="left" vertical="top" wrapText="1"/>
    </xf>
    <xf numFmtId="0" fontId="2" fillId="0" borderId="5" xfId="3" applyNumberFormat="1" applyFont="1" applyFill="1" applyBorder="1" applyAlignment="1">
      <alignment horizontal="left" vertical="top" wrapText="1"/>
    </xf>
    <xf numFmtId="0" fontId="17" fillId="0" borderId="2" xfId="0" applyFont="1" applyFill="1" applyBorder="1"/>
    <xf numFmtId="165" fontId="17" fillId="0" borderId="2" xfId="0" applyNumberFormat="1" applyFont="1" applyFill="1" applyBorder="1"/>
    <xf numFmtId="0" fontId="2" fillId="0" borderId="16" xfId="0" applyFont="1" applyBorder="1" applyAlignment="1">
      <alignment vertical="top" wrapText="1"/>
    </xf>
    <xf numFmtId="0" fontId="2" fillId="0" borderId="17" xfId="0" applyFont="1" applyBorder="1" applyAlignment="1">
      <alignment vertical="top" wrapText="1"/>
    </xf>
    <xf numFmtId="0" fontId="2" fillId="0" borderId="16" xfId="0" applyFont="1" applyFill="1" applyBorder="1" applyAlignment="1">
      <alignment vertical="top" wrapText="1"/>
    </xf>
    <xf numFmtId="0" fontId="2" fillId="0" borderId="22" xfId="0" applyFont="1" applyBorder="1" applyAlignment="1">
      <alignment vertical="top" wrapText="1"/>
    </xf>
    <xf numFmtId="0" fontId="2" fillId="0" borderId="23" xfId="0" applyFont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17" fillId="0" borderId="5" xfId="0" applyFont="1" applyFill="1" applyBorder="1"/>
    <xf numFmtId="169" fontId="3" fillId="0" borderId="2" xfId="107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65" fontId="2" fillId="0" borderId="5" xfId="3" applyNumberFormat="1" applyFont="1" applyFill="1" applyBorder="1" applyAlignment="1">
      <alignment horizontal="center" vertical="center" wrapText="1"/>
    </xf>
    <xf numFmtId="165" fontId="2" fillId="0" borderId="2" xfId="3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vertical="top" wrapText="1"/>
    </xf>
    <xf numFmtId="0" fontId="17" fillId="0" borderId="11" xfId="0" applyNumberFormat="1" applyFont="1" applyFill="1" applyBorder="1" applyAlignment="1">
      <alignment wrapText="1"/>
    </xf>
    <xf numFmtId="0" fontId="17" fillId="0" borderId="12" xfId="0" applyNumberFormat="1" applyFont="1" applyFill="1" applyBorder="1" applyAlignment="1">
      <alignment wrapText="1"/>
    </xf>
    <xf numFmtId="16" fontId="2" fillId="0" borderId="2" xfId="0" applyNumberFormat="1" applyFont="1" applyBorder="1" applyAlignment="1">
      <alignment horizontal="center" vertical="center" wrapText="1"/>
    </xf>
    <xf numFmtId="0" fontId="17" fillId="0" borderId="14" xfId="0" applyNumberFormat="1" applyFont="1" applyFill="1" applyBorder="1" applyAlignment="1">
      <alignment wrapText="1"/>
    </xf>
    <xf numFmtId="0" fontId="17" fillId="0" borderId="0" xfId="0" applyNumberFormat="1" applyFont="1" applyFill="1" applyBorder="1" applyAlignment="1">
      <alignment wrapText="1"/>
    </xf>
    <xf numFmtId="0" fontId="2" fillId="0" borderId="2" xfId="0" applyFont="1" applyBorder="1" applyAlignment="1">
      <alignment horizontal="left" vertical="top" wrapText="1"/>
    </xf>
    <xf numFmtId="0" fontId="17" fillId="0" borderId="14" xfId="0" applyFont="1" applyBorder="1" applyAlignment="1">
      <alignment horizontal="center" vertical="top" wrapText="1"/>
    </xf>
    <xf numFmtId="0" fontId="17" fillId="0" borderId="0" xfId="0" applyFont="1" applyBorder="1" applyAlignment="1">
      <alignment horizontal="center" vertical="top" wrapText="1"/>
    </xf>
    <xf numFmtId="0" fontId="17" fillId="0" borderId="15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left" wrapText="1"/>
    </xf>
    <xf numFmtId="0" fontId="2" fillId="3" borderId="2" xfId="0" applyFont="1" applyFill="1" applyBorder="1" applyAlignment="1">
      <alignment horizontal="left" wrapText="1"/>
    </xf>
    <xf numFmtId="0" fontId="2" fillId="0" borderId="5" xfId="0" applyFont="1" applyBorder="1" applyAlignment="1">
      <alignment horizontal="center" vertical="center" wrapText="1"/>
    </xf>
    <xf numFmtId="165" fontId="2" fillId="0" borderId="2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17" fillId="0" borderId="8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43" fontId="3" fillId="0" borderId="6" xfId="107" applyNumberFormat="1" applyFont="1" applyFill="1" applyBorder="1" applyAlignment="1">
      <alignment horizontal="center" vertical="center" wrapText="1"/>
    </xf>
    <xf numFmtId="165" fontId="7" fillId="0" borderId="2" xfId="3" applyNumberFormat="1" applyFont="1" applyFill="1" applyBorder="1" applyAlignment="1">
      <alignment horizontal="center" vertical="center"/>
    </xf>
    <xf numFmtId="0" fontId="20" fillId="0" borderId="2" xfId="0" applyFont="1" applyFill="1" applyBorder="1" applyAlignment="1">
      <alignment horizontal="center" vertical="center"/>
    </xf>
    <xf numFmtId="165" fontId="2" fillId="0" borderId="7" xfId="3" applyNumberFormat="1" applyFont="1" applyFill="1" applyBorder="1" applyAlignment="1">
      <alignment horizontal="center" vertical="top" wrapText="1"/>
    </xf>
    <xf numFmtId="0" fontId="3" fillId="0" borderId="2" xfId="107" applyNumberFormat="1" applyFont="1" applyFill="1" applyBorder="1" applyAlignment="1">
      <alignment horizontal="center" vertical="center" wrapText="1"/>
    </xf>
    <xf numFmtId="2" fontId="3" fillId="0" borderId="2" xfId="107" applyNumberFormat="1" applyFont="1" applyFill="1" applyBorder="1" applyAlignment="1">
      <alignment horizontal="center" vertical="center" wrapText="1"/>
    </xf>
    <xf numFmtId="0" fontId="2" fillId="3" borderId="2" xfId="3" applyFont="1" applyFill="1" applyBorder="1" applyAlignment="1">
      <alignment vertical="center" wrapText="1"/>
    </xf>
    <xf numFmtId="165" fontId="2" fillId="0" borderId="13" xfId="3" applyNumberFormat="1" applyFont="1" applyFill="1" applyBorder="1" applyAlignment="1">
      <alignment horizontal="center" vertical="center" wrapText="1"/>
    </xf>
    <xf numFmtId="0" fontId="2" fillId="0" borderId="12" xfId="3" applyFont="1" applyFill="1" applyBorder="1" applyAlignment="1">
      <alignment horizontal="center" vertical="center" textRotation="90" wrapText="1"/>
    </xf>
    <xf numFmtId="167" fontId="2" fillId="0" borderId="12" xfId="3" applyNumberFormat="1" applyFont="1" applyFill="1" applyBorder="1" applyAlignment="1">
      <alignment horizontal="center" vertical="center" wrapText="1"/>
    </xf>
    <xf numFmtId="167" fontId="3" fillId="0" borderId="12" xfId="107" applyNumberFormat="1" applyFont="1" applyFill="1" applyBorder="1" applyAlignment="1">
      <alignment horizontal="center" vertical="center" wrapText="1"/>
    </xf>
    <xf numFmtId="0" fontId="3" fillId="0" borderId="12" xfId="107" applyNumberFormat="1" applyFont="1" applyFill="1" applyBorder="1" applyAlignment="1">
      <alignment horizontal="center" vertical="center" wrapText="1"/>
    </xf>
    <xf numFmtId="0" fontId="17" fillId="3" borderId="2" xfId="0" applyFont="1" applyFill="1" applyBorder="1"/>
    <xf numFmtId="0" fontId="2" fillId="0" borderId="14" xfId="107" applyNumberFormat="1" applyFont="1" applyFill="1" applyBorder="1" applyAlignment="1">
      <alignment vertical="top" wrapText="1"/>
    </xf>
    <xf numFmtId="0" fontId="2" fillId="0" borderId="0" xfId="107" applyNumberFormat="1" applyFont="1" applyFill="1" applyBorder="1" applyAlignment="1">
      <alignment vertical="top" wrapText="1"/>
    </xf>
    <xf numFmtId="0" fontId="2" fillId="0" borderId="15" xfId="107" applyNumberFormat="1" applyFont="1" applyFill="1" applyBorder="1" applyAlignment="1">
      <alignment vertical="top" wrapText="1"/>
    </xf>
    <xf numFmtId="0" fontId="2" fillId="0" borderId="2" xfId="107" applyNumberFormat="1" applyFont="1" applyFill="1" applyBorder="1" applyAlignment="1">
      <alignment vertical="top" wrapText="1"/>
    </xf>
    <xf numFmtId="165" fontId="2" fillId="0" borderId="2" xfId="107" applyNumberFormat="1" applyFont="1" applyFill="1" applyBorder="1" applyAlignment="1">
      <alignment horizontal="center" vertical="top" wrapText="1"/>
    </xf>
    <xf numFmtId="167" fontId="2" fillId="0" borderId="2" xfId="3" applyNumberFormat="1" applyFont="1" applyFill="1" applyBorder="1" applyAlignment="1">
      <alignment horizontal="center" vertical="center" wrapText="1"/>
    </xf>
    <xf numFmtId="167" fontId="2" fillId="0" borderId="2" xfId="107" applyNumberFormat="1" applyFont="1" applyFill="1" applyBorder="1" applyAlignment="1">
      <alignment horizontal="center" vertical="center" wrapText="1"/>
    </xf>
    <xf numFmtId="165" fontId="2" fillId="0" borderId="6" xfId="107" applyNumberFormat="1" applyFont="1" applyFill="1" applyBorder="1" applyAlignment="1">
      <alignment horizontal="center" vertical="center" wrapText="1"/>
    </xf>
    <xf numFmtId="165" fontId="7" fillId="0" borderId="2" xfId="3" applyNumberFormat="1" applyFont="1" applyFill="1" applyBorder="1"/>
    <xf numFmtId="0" fontId="2" fillId="0" borderId="6" xfId="107" applyNumberFormat="1" applyFont="1" applyFill="1" applyBorder="1" applyAlignment="1">
      <alignment horizontal="center" vertical="center" wrapText="1"/>
    </xf>
    <xf numFmtId="165" fontId="7" fillId="0" borderId="2" xfId="3" applyNumberFormat="1" applyFont="1" applyFill="1" applyBorder="1" applyAlignment="1">
      <alignment vertical="center"/>
    </xf>
    <xf numFmtId="0" fontId="2" fillId="0" borderId="2" xfId="0" applyFont="1" applyFill="1" applyBorder="1" applyAlignment="1">
      <alignment horizontal="center" vertical="center"/>
    </xf>
    <xf numFmtId="0" fontId="17" fillId="0" borderId="2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7" fillId="0" borderId="2" xfId="3" applyFont="1" applyFill="1" applyBorder="1"/>
    <xf numFmtId="0" fontId="2" fillId="0" borderId="2" xfId="1" applyFont="1" applyBorder="1" applyAlignment="1" applyProtection="1">
      <alignment wrapText="1"/>
    </xf>
    <xf numFmtId="168" fontId="7" fillId="0" borderId="2" xfId="3" applyNumberFormat="1" applyFont="1" applyFill="1" applyBorder="1"/>
    <xf numFmtId="0" fontId="3" fillId="0" borderId="2" xfId="0" applyNumberFormat="1" applyFont="1" applyFill="1" applyBorder="1" applyAlignment="1">
      <alignment vertical="center"/>
    </xf>
    <xf numFmtId="2" fontId="2" fillId="0" borderId="2" xfId="3" applyNumberFormat="1" applyFont="1" applyFill="1" applyBorder="1" applyAlignment="1">
      <alignment horizontal="center" vertical="center" wrapText="1"/>
    </xf>
    <xf numFmtId="0" fontId="3" fillId="0" borderId="2" xfId="3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Border="1" applyAlignment="1">
      <alignment horizontal="center" vertical="center"/>
    </xf>
    <xf numFmtId="0" fontId="2" fillId="0" borderId="1" xfId="3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/>
    </xf>
    <xf numFmtId="3" fontId="2" fillId="0" borderId="0" xfId="0" applyNumberFormat="1" applyFont="1"/>
    <xf numFmtId="0" fontId="3" fillId="0" borderId="2" xfId="0" applyFont="1" applyFill="1" applyBorder="1" applyAlignment="1">
      <alignment vertical="center"/>
    </xf>
    <xf numFmtId="0" fontId="2" fillId="0" borderId="2" xfId="3" applyFont="1" applyFill="1" applyBorder="1" applyAlignment="1">
      <alignment horizontal="center" vertical="center" textRotation="90" wrapText="1"/>
    </xf>
    <xf numFmtId="0" fontId="2" fillId="0" borderId="13" xfId="3" applyFont="1" applyFill="1" applyBorder="1" applyAlignment="1">
      <alignment vertical="center" wrapText="1"/>
    </xf>
    <xf numFmtId="167" fontId="3" fillId="0" borderId="2" xfId="0" applyNumberFormat="1" applyFont="1" applyBorder="1" applyAlignment="1">
      <alignment vertical="center"/>
    </xf>
    <xf numFmtId="170" fontId="3" fillId="0" borderId="2" xfId="0" applyNumberFormat="1" applyFont="1" applyBorder="1" applyAlignment="1">
      <alignment vertical="center"/>
    </xf>
    <xf numFmtId="0" fontId="3" fillId="0" borderId="0" xfId="0" applyNumberFormat="1" applyFont="1" applyBorder="1" applyAlignment="1">
      <alignment vertical="center"/>
    </xf>
    <xf numFmtId="0" fontId="3" fillId="0" borderId="1" xfId="3" applyNumberFormat="1" applyFont="1" applyFill="1" applyBorder="1" applyAlignment="1">
      <alignment horizontal="center" vertical="center" wrapText="1"/>
    </xf>
    <xf numFmtId="0" fontId="3" fillId="0" borderId="2" xfId="0" applyNumberFormat="1" applyFont="1" applyBorder="1" applyAlignment="1">
      <alignment vertical="center"/>
    </xf>
    <xf numFmtId="167" fontId="3" fillId="0" borderId="2" xfId="0" applyNumberFormat="1" applyFont="1" applyFill="1" applyBorder="1" applyAlignment="1">
      <alignment vertical="center"/>
    </xf>
    <xf numFmtId="167" fontId="3" fillId="0" borderId="0" xfId="0" applyNumberFormat="1" applyFont="1" applyBorder="1" applyAlignment="1">
      <alignment vertical="center"/>
    </xf>
    <xf numFmtId="0" fontId="25" fillId="0" borderId="0" xfId="0" applyNumberFormat="1" applyFont="1" applyFill="1" applyBorder="1" applyAlignment="1">
      <alignment vertical="center"/>
    </xf>
    <xf numFmtId="0" fontId="15" fillId="0" borderId="1" xfId="3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vertical="center"/>
    </xf>
    <xf numFmtId="0" fontId="2" fillId="0" borderId="2" xfId="3" applyFont="1" applyFill="1" applyBorder="1" applyAlignment="1">
      <alignment horizontal="center" vertical="top" wrapText="1"/>
    </xf>
    <xf numFmtId="0" fontId="2" fillId="0" borderId="16" xfId="0" applyFont="1" applyBorder="1" applyAlignment="1">
      <alignment horizontal="center" vertical="center" wrapText="1"/>
    </xf>
    <xf numFmtId="0" fontId="26" fillId="0" borderId="2" xfId="0" applyFont="1" applyBorder="1" applyAlignment="1">
      <alignment vertical="top" wrapText="1"/>
    </xf>
    <xf numFmtId="0" fontId="27" fillId="0" borderId="0" xfId="0" applyNumberFormat="1" applyFont="1" applyBorder="1" applyAlignment="1">
      <alignment vertical="center"/>
    </xf>
    <xf numFmtId="0" fontId="2" fillId="0" borderId="4" xfId="3" applyNumberFormat="1" applyFont="1" applyFill="1" applyBorder="1" applyAlignment="1">
      <alignment horizontal="left" vertical="top" wrapText="1"/>
    </xf>
    <xf numFmtId="0" fontId="2" fillId="0" borderId="11" xfId="3" applyNumberFormat="1" applyFont="1" applyFill="1" applyBorder="1" applyAlignment="1">
      <alignment horizontal="left" vertical="top" wrapText="1"/>
    </xf>
    <xf numFmtId="2" fontId="2" fillId="0" borderId="1" xfId="3" applyNumberFormat="1" applyFont="1" applyFill="1" applyBorder="1" applyAlignment="1">
      <alignment horizontal="center" vertical="center" wrapText="1"/>
    </xf>
    <xf numFmtId="0" fontId="2" fillId="0" borderId="4" xfId="107" applyNumberFormat="1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9" xfId="3" applyFont="1" applyFill="1" applyBorder="1" applyAlignment="1">
      <alignment horizontal="center" vertical="center" wrapText="1"/>
    </xf>
    <xf numFmtId="2" fontId="2" fillId="0" borderId="21" xfId="3" applyNumberFormat="1" applyFont="1" applyFill="1" applyBorder="1" applyAlignment="1">
      <alignment horizontal="center" vertical="center" wrapText="1"/>
    </xf>
    <xf numFmtId="0" fontId="2" fillId="0" borderId="4" xfId="3" applyFont="1" applyFill="1" applyBorder="1" applyAlignment="1">
      <alignment vertical="center" wrapText="1"/>
    </xf>
    <xf numFmtId="170" fontId="15" fillId="0" borderId="2" xfId="0" applyNumberFormat="1" applyFont="1" applyBorder="1"/>
    <xf numFmtId="0" fontId="2" fillId="0" borderId="2" xfId="0" applyFont="1" applyBorder="1" applyAlignment="1">
      <alignment horizontal="center"/>
    </xf>
    <xf numFmtId="0" fontId="15" fillId="0" borderId="2" xfId="0" applyFont="1" applyBorder="1" applyAlignment="1">
      <alignment horizontal="center" wrapText="1"/>
    </xf>
    <xf numFmtId="0" fontId="15" fillId="0" borderId="2" xfId="0" applyFont="1" applyBorder="1" applyAlignment="1">
      <alignment horizontal="center"/>
    </xf>
    <xf numFmtId="0" fontId="19" fillId="0" borderId="0" xfId="0" applyFont="1" applyAlignment="1">
      <alignment horizontal="center" wrapText="1"/>
    </xf>
    <xf numFmtId="165" fontId="15" fillId="0" borderId="1" xfId="0" applyNumberFormat="1" applyFont="1" applyBorder="1" applyAlignment="1">
      <alignment horizontal="center" vertical="top"/>
    </xf>
    <xf numFmtId="165" fontId="15" fillId="0" borderId="3" xfId="0" applyNumberFormat="1" applyFont="1" applyBorder="1" applyAlignment="1">
      <alignment horizontal="center" vertical="top"/>
    </xf>
    <xf numFmtId="165" fontId="15" fillId="0" borderId="4" xfId="0" applyNumberFormat="1" applyFont="1" applyBorder="1" applyAlignment="1">
      <alignment horizontal="center" vertical="top"/>
    </xf>
    <xf numFmtId="2" fontId="15" fillId="0" borderId="3" xfId="0" applyNumberFormat="1" applyFont="1" applyBorder="1" applyAlignment="1">
      <alignment horizontal="center" vertical="top"/>
    </xf>
    <xf numFmtId="2" fontId="15" fillId="0" borderId="4" xfId="0" applyNumberFormat="1" applyFont="1" applyBorder="1" applyAlignment="1">
      <alignment horizontal="center" vertical="top"/>
    </xf>
    <xf numFmtId="0" fontId="2" fillId="0" borderId="6" xfId="58" applyFont="1" applyFill="1" applyBorder="1" applyAlignment="1">
      <alignment horizontal="center" vertical="center" wrapText="1"/>
    </xf>
    <xf numFmtId="0" fontId="2" fillId="0" borderId="24" xfId="58" applyFont="1" applyFill="1" applyBorder="1" applyAlignment="1">
      <alignment horizontal="center" vertical="center" wrapText="1"/>
    </xf>
    <xf numFmtId="0" fontId="2" fillId="0" borderId="5" xfId="58" applyFont="1" applyFill="1" applyBorder="1" applyAlignment="1">
      <alignment horizontal="center" vertical="center" wrapText="1"/>
    </xf>
    <xf numFmtId="2" fontId="7" fillId="0" borderId="28" xfId="3" applyNumberFormat="1" applyFont="1" applyFill="1" applyBorder="1" applyAlignment="1">
      <alignment horizontal="center" vertical="top"/>
    </xf>
    <xf numFmtId="2" fontId="7" fillId="0" borderId="3" xfId="3" applyNumberFormat="1" applyFont="1" applyFill="1" applyBorder="1" applyAlignment="1">
      <alignment horizontal="center" vertical="top"/>
    </xf>
    <xf numFmtId="2" fontId="7" fillId="0" borderId="25" xfId="3" applyNumberFormat="1" applyFont="1" applyFill="1" applyBorder="1" applyAlignment="1">
      <alignment horizontal="center" vertical="top"/>
    </xf>
    <xf numFmtId="0" fontId="2" fillId="0" borderId="11" xfId="58" applyFont="1" applyFill="1" applyBorder="1" applyAlignment="1">
      <alignment horizontal="center" vertical="center" wrapText="1"/>
    </xf>
    <xf numFmtId="0" fontId="2" fillId="0" borderId="27" xfId="58" applyFont="1" applyFill="1" applyBorder="1" applyAlignment="1">
      <alignment horizontal="center" vertical="center" wrapText="1"/>
    </xf>
    <xf numFmtId="0" fontId="2" fillId="0" borderId="7" xfId="58" applyFont="1" applyFill="1" applyBorder="1" applyAlignment="1">
      <alignment horizontal="center" vertical="center" wrapText="1"/>
    </xf>
    <xf numFmtId="0" fontId="2" fillId="0" borderId="2" xfId="58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/>
    </xf>
    <xf numFmtId="0" fontId="15" fillId="0" borderId="3" xfId="0" applyFont="1" applyBorder="1" applyAlignment="1">
      <alignment horizontal="center"/>
    </xf>
    <xf numFmtId="0" fontId="15" fillId="0" borderId="4" xfId="0" applyFont="1" applyBorder="1" applyAlignment="1">
      <alignment horizontal="center"/>
    </xf>
    <xf numFmtId="0" fontId="15" fillId="0" borderId="11" xfId="0" applyFont="1" applyBorder="1" applyAlignment="1">
      <alignment horizontal="center"/>
    </xf>
    <xf numFmtId="0" fontId="15" fillId="0" borderId="12" xfId="0" applyFont="1" applyBorder="1" applyAlignment="1">
      <alignment horizontal="center"/>
    </xf>
    <xf numFmtId="0" fontId="15" fillId="0" borderId="13" xfId="0" applyFont="1" applyBorder="1" applyAlignment="1">
      <alignment horizontal="center"/>
    </xf>
    <xf numFmtId="0" fontId="15" fillId="0" borderId="14" xfId="0" applyFont="1" applyBorder="1" applyAlignment="1">
      <alignment horizontal="center"/>
    </xf>
    <xf numFmtId="0" fontId="15" fillId="0" borderId="0" xfId="0" applyFont="1" applyBorder="1" applyAlignment="1">
      <alignment horizontal="center"/>
    </xf>
    <xf numFmtId="0" fontId="15" fillId="0" borderId="15" xfId="0" applyFont="1" applyBorder="1" applyAlignment="1">
      <alignment horizontal="center"/>
    </xf>
    <xf numFmtId="0" fontId="15" fillId="0" borderId="19" xfId="0" applyFont="1" applyBorder="1" applyAlignment="1">
      <alignment horizontal="center"/>
    </xf>
    <xf numFmtId="0" fontId="15" fillId="0" borderId="20" xfId="0" applyFont="1" applyBorder="1" applyAlignment="1">
      <alignment horizontal="center"/>
    </xf>
    <xf numFmtId="0" fontId="15" fillId="0" borderId="21" xfId="0" applyFont="1" applyBorder="1" applyAlignment="1">
      <alignment horizontal="center"/>
    </xf>
    <xf numFmtId="0" fontId="2" fillId="0" borderId="12" xfId="58" applyFont="1" applyFill="1" applyBorder="1" applyAlignment="1">
      <alignment horizontal="center" vertical="center" wrapText="1"/>
    </xf>
    <xf numFmtId="0" fontId="2" fillId="0" borderId="13" xfId="58" applyFont="1" applyFill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top"/>
    </xf>
    <xf numFmtId="0" fontId="2" fillId="0" borderId="2" xfId="3" applyFont="1" applyFill="1" applyBorder="1" applyAlignment="1">
      <alignment horizontal="center" vertical="top" wrapText="1"/>
    </xf>
    <xf numFmtId="2" fontId="15" fillId="0" borderId="28" xfId="0" applyNumberFormat="1" applyFont="1" applyBorder="1" applyAlignment="1">
      <alignment horizontal="center" vertical="top"/>
    </xf>
    <xf numFmtId="2" fontId="7" fillId="0" borderId="2" xfId="3" applyNumberFormat="1" applyFont="1" applyFill="1" applyBorder="1" applyAlignment="1">
      <alignment horizontal="center" vertical="top"/>
    </xf>
    <xf numFmtId="0" fontId="21" fillId="0" borderId="1" xfId="0" applyFont="1" applyBorder="1" applyAlignment="1">
      <alignment horizontal="center"/>
    </xf>
    <xf numFmtId="0" fontId="21" fillId="0" borderId="3" xfId="0" applyFont="1" applyBorder="1" applyAlignment="1">
      <alignment horizontal="center"/>
    </xf>
    <xf numFmtId="0" fontId="21" fillId="0" borderId="4" xfId="0" applyFont="1" applyBorder="1" applyAlignment="1">
      <alignment horizontal="center"/>
    </xf>
    <xf numFmtId="0" fontId="2" fillId="0" borderId="1" xfId="0" applyFont="1" applyBorder="1" applyAlignment="1">
      <alignment horizontal="center" vertical="top"/>
    </xf>
    <xf numFmtId="0" fontId="2" fillId="0" borderId="3" xfId="0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/>
    </xf>
    <xf numFmtId="0" fontId="3" fillId="0" borderId="1" xfId="3" applyFont="1" applyFill="1" applyBorder="1" applyAlignment="1">
      <alignment horizontal="center" vertical="top" wrapText="1"/>
    </xf>
    <xf numFmtId="0" fontId="3" fillId="0" borderId="3" xfId="3" applyFont="1" applyFill="1" applyBorder="1" applyAlignment="1">
      <alignment horizontal="center" vertical="top" wrapText="1"/>
    </xf>
    <xf numFmtId="0" fontId="3" fillId="0" borderId="4" xfId="3" applyFont="1" applyFill="1" applyBorder="1" applyAlignment="1">
      <alignment horizontal="center" vertical="top" wrapText="1"/>
    </xf>
    <xf numFmtId="2" fontId="7" fillId="0" borderId="1" xfId="3" applyNumberFormat="1" applyFont="1" applyFill="1" applyBorder="1" applyAlignment="1">
      <alignment horizontal="center" vertical="top"/>
    </xf>
    <xf numFmtId="1" fontId="7" fillId="0" borderId="1" xfId="3" applyNumberFormat="1" applyFont="1" applyFill="1" applyBorder="1" applyAlignment="1">
      <alignment horizontal="center" vertical="top"/>
    </xf>
    <xf numFmtId="1" fontId="7" fillId="0" borderId="3" xfId="3" applyNumberFormat="1" applyFont="1" applyFill="1" applyBorder="1" applyAlignment="1">
      <alignment horizontal="center" vertical="top"/>
    </xf>
    <xf numFmtId="1" fontId="7" fillId="0" borderId="25" xfId="3" applyNumberFormat="1" applyFont="1" applyFill="1" applyBorder="1" applyAlignment="1">
      <alignment horizontal="center" vertical="top"/>
    </xf>
    <xf numFmtId="0" fontId="2" fillId="0" borderId="11" xfId="107" applyNumberFormat="1" applyFont="1" applyFill="1" applyBorder="1" applyAlignment="1">
      <alignment horizontal="left" vertical="top" wrapText="1"/>
    </xf>
    <xf numFmtId="0" fontId="2" fillId="0" borderId="12" xfId="107" applyNumberFormat="1" applyFont="1" applyFill="1" applyBorder="1" applyAlignment="1">
      <alignment horizontal="left" vertical="top" wrapText="1"/>
    </xf>
    <xf numFmtId="0" fontId="2" fillId="0" borderId="13" xfId="107" applyNumberFormat="1" applyFont="1" applyFill="1" applyBorder="1" applyAlignment="1">
      <alignment horizontal="left" vertical="top" wrapText="1"/>
    </xf>
    <xf numFmtId="0" fontId="2" fillId="0" borderId="14" xfId="107" applyNumberFormat="1" applyFont="1" applyFill="1" applyBorder="1" applyAlignment="1">
      <alignment horizontal="left" vertical="top" wrapText="1"/>
    </xf>
    <xf numFmtId="0" fontId="2" fillId="0" borderId="0" xfId="107" applyNumberFormat="1" applyFont="1" applyFill="1" applyBorder="1" applyAlignment="1">
      <alignment horizontal="left" vertical="top" wrapText="1"/>
    </xf>
    <xf numFmtId="0" fontId="2" fillId="0" borderId="15" xfId="107" applyNumberFormat="1" applyFont="1" applyFill="1" applyBorder="1" applyAlignment="1">
      <alignment horizontal="left" vertical="top" wrapText="1"/>
    </xf>
    <xf numFmtId="0" fontId="2" fillId="0" borderId="8" xfId="107" applyNumberFormat="1" applyFont="1" applyFill="1" applyBorder="1" applyAlignment="1">
      <alignment horizontal="left" vertical="top" wrapText="1"/>
    </xf>
    <xf numFmtId="0" fontId="2" fillId="0" borderId="9" xfId="107" applyNumberFormat="1" applyFont="1" applyFill="1" applyBorder="1" applyAlignment="1">
      <alignment horizontal="left" vertical="top" wrapText="1"/>
    </xf>
    <xf numFmtId="0" fontId="2" fillId="0" borderId="10" xfId="107" applyNumberFormat="1" applyFont="1" applyFill="1" applyBorder="1" applyAlignment="1">
      <alignment horizontal="left" vertical="top" wrapText="1"/>
    </xf>
    <xf numFmtId="0" fontId="2" fillId="0" borderId="26" xfId="58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top"/>
    </xf>
    <xf numFmtId="0" fontId="2" fillId="0" borderId="19" xfId="107" applyNumberFormat="1" applyFont="1" applyFill="1" applyBorder="1" applyAlignment="1">
      <alignment horizontal="left" vertical="top" wrapText="1"/>
    </xf>
    <xf numFmtId="0" fontId="2" fillId="0" borderId="20" xfId="107" applyNumberFormat="1" applyFont="1" applyFill="1" applyBorder="1" applyAlignment="1">
      <alignment horizontal="left" vertical="top" wrapText="1"/>
    </xf>
    <xf numFmtId="0" fontId="2" fillId="0" borderId="21" xfId="107" applyNumberFormat="1" applyFont="1" applyFill="1" applyBorder="1" applyAlignment="1">
      <alignment horizontal="left" vertical="top" wrapText="1"/>
    </xf>
    <xf numFmtId="0" fontId="3" fillId="0" borderId="25" xfId="3" applyFont="1" applyFill="1" applyBorder="1" applyAlignment="1">
      <alignment horizontal="center" vertical="top" wrapText="1"/>
    </xf>
    <xf numFmtId="0" fontId="2" fillId="0" borderId="2" xfId="3" applyFont="1" applyFill="1" applyBorder="1" applyAlignment="1">
      <alignment horizontal="left" vertical="top" wrapText="1"/>
    </xf>
    <xf numFmtId="0" fontId="2" fillId="0" borderId="1" xfId="3" applyFont="1" applyFill="1" applyBorder="1" applyAlignment="1">
      <alignment horizontal="center" vertical="top" wrapText="1"/>
    </xf>
    <xf numFmtId="0" fontId="2" fillId="0" borderId="3" xfId="3" applyFont="1" applyFill="1" applyBorder="1" applyAlignment="1">
      <alignment horizontal="center" vertical="top" wrapText="1"/>
    </xf>
    <xf numFmtId="0" fontId="2" fillId="0" borderId="25" xfId="3" applyFont="1" applyFill="1" applyBorder="1" applyAlignment="1">
      <alignment horizontal="center" vertical="top" wrapText="1"/>
    </xf>
    <xf numFmtId="0" fontId="24" fillId="0" borderId="1" xfId="3" applyFont="1" applyFill="1" applyBorder="1" applyAlignment="1">
      <alignment horizontal="center" vertical="top" wrapText="1"/>
    </xf>
    <xf numFmtId="0" fontId="24" fillId="0" borderId="3" xfId="3" applyFont="1" applyFill="1" applyBorder="1" applyAlignment="1">
      <alignment horizontal="center" vertical="top" wrapText="1"/>
    </xf>
    <xf numFmtId="0" fontId="24" fillId="0" borderId="25" xfId="3" applyFont="1" applyFill="1" applyBorder="1" applyAlignment="1">
      <alignment horizontal="center" vertical="top" wrapText="1"/>
    </xf>
    <xf numFmtId="0" fontId="24" fillId="0" borderId="28" xfId="3" applyFont="1" applyFill="1" applyBorder="1" applyAlignment="1">
      <alignment horizontal="center" vertical="top" wrapText="1"/>
    </xf>
    <xf numFmtId="0" fontId="24" fillId="0" borderId="4" xfId="3" applyFont="1" applyFill="1" applyBorder="1" applyAlignment="1">
      <alignment horizontal="center" vertical="top" wrapText="1"/>
    </xf>
    <xf numFmtId="0" fontId="2" fillId="0" borderId="28" xfId="3" applyFont="1" applyFill="1" applyBorder="1" applyAlignment="1">
      <alignment horizontal="center" vertical="top" wrapText="1"/>
    </xf>
    <xf numFmtId="43" fontId="7" fillId="0" borderId="1" xfId="3" applyNumberFormat="1" applyFont="1" applyFill="1" applyBorder="1" applyAlignment="1">
      <alignment horizontal="center" vertical="top"/>
    </xf>
    <xf numFmtId="0" fontId="7" fillId="0" borderId="3" xfId="3" applyFont="1" applyFill="1" applyBorder="1" applyAlignment="1">
      <alignment horizontal="center" vertical="top"/>
    </xf>
    <xf numFmtId="0" fontId="2" fillId="0" borderId="14" xfId="0" applyNumberFormat="1" applyFont="1" applyBorder="1" applyAlignment="1">
      <alignment horizontal="left" vertical="top" wrapText="1"/>
    </xf>
    <xf numFmtId="0" fontId="2" fillId="0" borderId="0" xfId="0" applyNumberFormat="1" applyFont="1" applyBorder="1" applyAlignment="1">
      <alignment horizontal="left" vertical="top" wrapText="1"/>
    </xf>
    <xf numFmtId="0" fontId="2" fillId="0" borderId="15" xfId="0" applyNumberFormat="1" applyFont="1" applyBorder="1" applyAlignment="1">
      <alignment horizontal="left" vertical="top" wrapText="1"/>
    </xf>
    <xf numFmtId="0" fontId="2" fillId="0" borderId="6" xfId="3" applyFont="1" applyFill="1" applyBorder="1" applyAlignment="1">
      <alignment horizontal="center" vertical="center" wrapText="1"/>
    </xf>
    <xf numFmtId="0" fontId="2" fillId="0" borderId="24" xfId="3" applyFont="1" applyFill="1" applyBorder="1" applyAlignment="1">
      <alignment horizontal="center" vertical="center" wrapText="1"/>
    </xf>
    <xf numFmtId="0" fontId="2" fillId="0" borderId="5" xfId="3" applyFont="1" applyFill="1" applyBorder="1" applyAlignment="1">
      <alignment horizontal="center" vertical="center" wrapText="1"/>
    </xf>
    <xf numFmtId="0" fontId="2" fillId="0" borderId="2" xfId="3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 vertical="top" wrapText="1"/>
    </xf>
    <xf numFmtId="0" fontId="3" fillId="0" borderId="11" xfId="58" applyFont="1" applyFill="1" applyBorder="1" applyAlignment="1">
      <alignment horizontal="left" vertical="center" wrapText="1"/>
    </xf>
    <xf numFmtId="0" fontId="3" fillId="0" borderId="12" xfId="58" applyFont="1" applyFill="1" applyBorder="1" applyAlignment="1">
      <alignment horizontal="left" vertical="center" wrapText="1"/>
    </xf>
    <xf numFmtId="0" fontId="3" fillId="0" borderId="13" xfId="58" applyFont="1" applyFill="1" applyBorder="1" applyAlignment="1">
      <alignment horizontal="left" vertical="center" wrapText="1"/>
    </xf>
    <xf numFmtId="0" fontId="2" fillId="0" borderId="2" xfId="3" applyFont="1" applyFill="1" applyBorder="1" applyAlignment="1">
      <alignment horizontal="center" vertical="center"/>
    </xf>
    <xf numFmtId="0" fontId="2" fillId="0" borderId="8" xfId="58" applyFont="1" applyFill="1" applyBorder="1" applyAlignment="1">
      <alignment horizontal="center" vertical="center" wrapText="1"/>
    </xf>
    <xf numFmtId="0" fontId="2" fillId="0" borderId="9" xfId="58" applyFont="1" applyFill="1" applyBorder="1" applyAlignment="1">
      <alignment horizontal="center" vertical="center" wrapText="1"/>
    </xf>
    <xf numFmtId="0" fontId="2" fillId="0" borderId="10" xfId="58" applyFont="1" applyFill="1" applyBorder="1" applyAlignment="1">
      <alignment horizontal="center" vertical="center" wrapText="1"/>
    </xf>
    <xf numFmtId="0" fontId="7" fillId="0" borderId="1" xfId="3" applyFont="1" applyFill="1" applyBorder="1" applyAlignment="1">
      <alignment horizontal="center" vertical="top"/>
    </xf>
    <xf numFmtId="0" fontId="7" fillId="0" borderId="4" xfId="3" applyFont="1" applyFill="1" applyBorder="1" applyAlignment="1">
      <alignment horizontal="center" vertical="top"/>
    </xf>
    <xf numFmtId="0" fontId="17" fillId="0" borderId="12" xfId="0" applyFont="1" applyBorder="1" applyAlignment="1">
      <alignment horizontal="left" vertical="top" wrapText="1"/>
    </xf>
    <xf numFmtId="0" fontId="17" fillId="0" borderId="13" xfId="0" applyFont="1" applyBorder="1" applyAlignment="1">
      <alignment horizontal="left" vertical="top" wrapText="1"/>
    </xf>
    <xf numFmtId="0" fontId="17" fillId="0" borderId="14" xfId="0" applyFont="1" applyBorder="1" applyAlignment="1">
      <alignment horizontal="left" vertical="top" wrapText="1"/>
    </xf>
    <xf numFmtId="0" fontId="17" fillId="0" borderId="0" xfId="0" applyFont="1" applyBorder="1" applyAlignment="1">
      <alignment horizontal="left" vertical="top" wrapText="1"/>
    </xf>
    <xf numFmtId="0" fontId="17" fillId="0" borderId="15" xfId="0" applyFont="1" applyBorder="1" applyAlignment="1">
      <alignment horizontal="left" vertical="top" wrapText="1"/>
    </xf>
    <xf numFmtId="0" fontId="1" fillId="0" borderId="1" xfId="3" applyFont="1" applyBorder="1" applyAlignment="1">
      <alignment horizontal="center" vertical="center" wrapText="1"/>
    </xf>
    <xf numFmtId="0" fontId="1" fillId="0" borderId="4" xfId="3" applyFont="1" applyBorder="1" applyAlignment="1">
      <alignment horizontal="center" vertical="center" wrapText="1"/>
    </xf>
    <xf numFmtId="0" fontId="1" fillId="3" borderId="1" xfId="3" applyFont="1" applyFill="1" applyBorder="1" applyAlignment="1">
      <alignment horizontal="center" vertical="center"/>
    </xf>
    <xf numFmtId="0" fontId="1" fillId="3" borderId="3" xfId="3" applyFont="1" applyFill="1" applyBorder="1" applyAlignment="1">
      <alignment horizontal="center" vertical="center"/>
    </xf>
    <xf numFmtId="0" fontId="1" fillId="3" borderId="4" xfId="3" applyFont="1" applyFill="1" applyBorder="1" applyAlignment="1">
      <alignment horizontal="center" vertical="center"/>
    </xf>
    <xf numFmtId="0" fontId="2" fillId="3" borderId="1" xfId="3" applyFont="1" applyFill="1" applyBorder="1" applyAlignment="1">
      <alignment horizontal="center" vertical="center" wrapText="1"/>
    </xf>
    <xf numFmtId="0" fontId="2" fillId="3" borderId="3" xfId="3" applyFont="1" applyFill="1" applyBorder="1" applyAlignment="1">
      <alignment horizontal="center" vertical="center" wrapText="1"/>
    </xf>
    <xf numFmtId="0" fontId="2" fillId="3" borderId="4" xfId="3" applyFont="1" applyFill="1" applyBorder="1" applyAlignment="1">
      <alignment horizontal="center" vertical="center" wrapText="1"/>
    </xf>
    <xf numFmtId="164" fontId="2" fillId="0" borderId="1" xfId="107" applyNumberFormat="1" applyFont="1" applyFill="1" applyBorder="1" applyAlignment="1">
      <alignment horizontal="center" vertical="center" wrapText="1"/>
    </xf>
    <xf numFmtId="164" fontId="2" fillId="0" borderId="3" xfId="107" applyNumberFormat="1" applyFont="1" applyFill="1" applyBorder="1" applyAlignment="1">
      <alignment horizontal="center" vertical="center" wrapText="1"/>
    </xf>
    <xf numFmtId="164" fontId="2" fillId="0" borderId="4" xfId="107" applyNumberFormat="1" applyFont="1" applyFill="1" applyBorder="1" applyAlignment="1">
      <alignment horizontal="center" vertical="center" wrapText="1"/>
    </xf>
    <xf numFmtId="0" fontId="6" fillId="0" borderId="3" xfId="3" applyFont="1" applyBorder="1" applyAlignment="1">
      <alignment horizontal="center" vertical="center" wrapText="1"/>
    </xf>
    <xf numFmtId="0" fontId="6" fillId="0" borderId="4" xfId="3" applyFont="1" applyBorder="1" applyAlignment="1">
      <alignment horizontal="center" vertical="center" wrapText="1"/>
    </xf>
    <xf numFmtId="165" fontId="5" fillId="0" borderId="1" xfId="3" applyNumberFormat="1" applyFont="1" applyFill="1" applyBorder="1" applyAlignment="1">
      <alignment horizontal="left" vertical="top" wrapText="1"/>
    </xf>
    <xf numFmtId="165" fontId="5" fillId="0" borderId="3" xfId="3" applyNumberFormat="1" applyFont="1" applyFill="1" applyBorder="1" applyAlignment="1">
      <alignment horizontal="left" vertical="top" wrapText="1"/>
    </xf>
    <xf numFmtId="165" fontId="5" fillId="0" borderId="4" xfId="3" applyNumberFormat="1" applyFont="1" applyFill="1" applyBorder="1" applyAlignment="1">
      <alignment horizontal="left" vertical="top" wrapText="1"/>
    </xf>
    <xf numFmtId="0" fontId="2" fillId="0" borderId="1" xfId="3" applyFont="1" applyFill="1" applyBorder="1" applyAlignment="1">
      <alignment horizontal="center" vertical="center" wrapText="1"/>
    </xf>
    <xf numFmtId="0" fontId="7" fillId="0" borderId="3" xfId="3" applyFont="1" applyBorder="1" applyAlignment="1">
      <alignment horizontal="center" vertical="center" wrapText="1"/>
    </xf>
    <xf numFmtId="0" fontId="7" fillId="0" borderId="4" xfId="3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" fillId="0" borderId="2" xfId="3" applyFont="1" applyBorder="1" applyAlignment="1">
      <alignment horizontal="center" vertical="center" wrapText="1"/>
    </xf>
    <xf numFmtId="0" fontId="2" fillId="2" borderId="6" xfId="3" applyFont="1" applyFill="1" applyBorder="1" applyAlignment="1">
      <alignment horizontal="center" vertical="center"/>
    </xf>
    <xf numFmtId="0" fontId="2" fillId="2" borderId="24" xfId="3" applyFont="1" applyFill="1" applyBorder="1" applyAlignment="1">
      <alignment horizontal="center" vertical="center"/>
    </xf>
    <xf numFmtId="0" fontId="2" fillId="2" borderId="5" xfId="3" applyFont="1" applyFill="1" applyBorder="1" applyAlignment="1">
      <alignment horizontal="center" vertical="center"/>
    </xf>
    <xf numFmtId="0" fontId="2" fillId="3" borderId="1" xfId="3" applyFont="1" applyFill="1" applyBorder="1" applyAlignment="1">
      <alignment horizontal="center" vertical="center"/>
    </xf>
    <xf numFmtId="0" fontId="2" fillId="3" borderId="4" xfId="3" applyFont="1" applyFill="1" applyBorder="1" applyAlignment="1">
      <alignment horizontal="center" vertical="center"/>
    </xf>
    <xf numFmtId="0" fontId="1" fillId="0" borderId="6" xfId="3" applyFont="1" applyBorder="1" applyAlignment="1">
      <alignment horizontal="center" vertical="center"/>
    </xf>
    <xf numFmtId="0" fontId="1" fillId="0" borderId="5" xfId="3" applyFont="1" applyBorder="1" applyAlignment="1">
      <alignment horizontal="center" vertical="center"/>
    </xf>
  </cellXfs>
  <cellStyles count="113">
    <cellStyle name="Гиперссылка" xfId="1" builtinId="8"/>
    <cellStyle name="Обычный" xfId="0" builtinId="0"/>
    <cellStyle name="Обычный 2" xfId="2"/>
    <cellStyle name="Обычный 2 2" xfId="3"/>
    <cellStyle name="Обычный 2 2 10" xfId="4"/>
    <cellStyle name="Обычный 2 2 11" xfId="5"/>
    <cellStyle name="Обычный 2 2 2" xfId="6"/>
    <cellStyle name="Обычный 2 2 2 2" xfId="7"/>
    <cellStyle name="Обычный 2 2 2 2 2" xfId="8"/>
    <cellStyle name="Обычный 2 2 2 2 3" xfId="9"/>
    <cellStyle name="Обычный 2 2 2 2 4" xfId="10"/>
    <cellStyle name="Обычный 2 2 2 2 5" xfId="11"/>
    <cellStyle name="Обычный 2 2 2 2 6" xfId="12"/>
    <cellStyle name="Обычный 2 2 2 3" xfId="13"/>
    <cellStyle name="Обычный 2 2 2 4" xfId="14"/>
    <cellStyle name="Обычный 2 2 2 5" xfId="15"/>
    <cellStyle name="Обычный 2 2 2 6" xfId="16"/>
    <cellStyle name="Обычный 2 2 2 7" xfId="17"/>
    <cellStyle name="Обычный 2 2 3" xfId="18"/>
    <cellStyle name="Обычный 2 2 3 2" xfId="19"/>
    <cellStyle name="Обычный 2 2 3 2 2" xfId="20"/>
    <cellStyle name="Обычный 2 2 3 2 3" xfId="21"/>
    <cellStyle name="Обычный 2 2 3 2 4" xfId="22"/>
    <cellStyle name="Обычный 2 2 3 2 5" xfId="23"/>
    <cellStyle name="Обычный 2 2 3 2 6" xfId="24"/>
    <cellStyle name="Обычный 2 2 3 3" xfId="25"/>
    <cellStyle name="Обычный 2 2 3 4" xfId="26"/>
    <cellStyle name="Обычный 2 2 3 5" xfId="27"/>
    <cellStyle name="Обычный 2 2 3 6" xfId="28"/>
    <cellStyle name="Обычный 2 2 3 7" xfId="29"/>
    <cellStyle name="Обычный 2 2 4" xfId="30"/>
    <cellStyle name="Обычный 2 2 4 2" xfId="31"/>
    <cellStyle name="Обычный 2 2 4 2 2" xfId="32"/>
    <cellStyle name="Обычный 2 2 4 2 3" xfId="33"/>
    <cellStyle name="Обычный 2 2 4 2 4" xfId="34"/>
    <cellStyle name="Обычный 2 2 4 2 5" xfId="35"/>
    <cellStyle name="Обычный 2 2 4 2 6" xfId="36"/>
    <cellStyle name="Обычный 2 2 4 3" xfId="37"/>
    <cellStyle name="Обычный 2 2 4 4" xfId="38"/>
    <cellStyle name="Обычный 2 2 4 5" xfId="39"/>
    <cellStyle name="Обычный 2 2 4 6" xfId="40"/>
    <cellStyle name="Обычный 2 2 4 7" xfId="41"/>
    <cellStyle name="Обычный 2 2 5" xfId="42"/>
    <cellStyle name="Обычный 2 2 5 2" xfId="43"/>
    <cellStyle name="Обычный 2 2 5 3" xfId="44"/>
    <cellStyle name="Обычный 2 2 5 4" xfId="45"/>
    <cellStyle name="Обычный 2 2 5 5" xfId="46"/>
    <cellStyle name="Обычный 2 2 5 6" xfId="47"/>
    <cellStyle name="Обычный 2 2 6" xfId="48"/>
    <cellStyle name="Обычный 2 2 6 2" xfId="49"/>
    <cellStyle name="Обычный 2 2 6 3" xfId="50"/>
    <cellStyle name="Обычный 2 2 6 4" xfId="51"/>
    <cellStyle name="Обычный 2 2 6 5" xfId="52"/>
    <cellStyle name="Обычный 2 2 6 6" xfId="53"/>
    <cellStyle name="Обычный 2 2 7" xfId="54"/>
    <cellStyle name="Обычный 2 2 7 2" xfId="55"/>
    <cellStyle name="Обычный 2 2 8" xfId="56"/>
    <cellStyle name="Обычный 2 2 9" xfId="57"/>
    <cellStyle name="Обычный 2 2_30-ра" xfId="58"/>
    <cellStyle name="Обычный 3" xfId="59"/>
    <cellStyle name="Обычный 4" xfId="60"/>
    <cellStyle name="Обычный 4 10" xfId="61"/>
    <cellStyle name="Обычный 4 2" xfId="62"/>
    <cellStyle name="Обычный 4 2 2" xfId="63"/>
    <cellStyle name="Обычный 4 2 2 2" xfId="64"/>
    <cellStyle name="Обычный 4 2 2 3" xfId="65"/>
    <cellStyle name="Обычный 4 2 2 4" xfId="66"/>
    <cellStyle name="Обычный 4 2 2 5" xfId="67"/>
    <cellStyle name="Обычный 4 2 2 6" xfId="68"/>
    <cellStyle name="Обычный 4 2 3" xfId="69"/>
    <cellStyle name="Обычный 4 2 4" xfId="70"/>
    <cellStyle name="Обычный 4 2 5" xfId="71"/>
    <cellStyle name="Обычный 4 2 6" xfId="72"/>
    <cellStyle name="Обычный 4 2 7" xfId="73"/>
    <cellStyle name="Обычный 4 3" xfId="74"/>
    <cellStyle name="Обычный 4 3 2" xfId="75"/>
    <cellStyle name="Обычный 4 3 2 2" xfId="76"/>
    <cellStyle name="Обычный 4 3 2 3" xfId="77"/>
    <cellStyle name="Обычный 4 3 2 4" xfId="78"/>
    <cellStyle name="Обычный 4 3 2 5" xfId="79"/>
    <cellStyle name="Обычный 4 3 2 6" xfId="80"/>
    <cellStyle name="Обычный 4 3 3" xfId="81"/>
    <cellStyle name="Обычный 4 3 4" xfId="82"/>
    <cellStyle name="Обычный 4 3 5" xfId="83"/>
    <cellStyle name="Обычный 4 3 6" xfId="84"/>
    <cellStyle name="Обычный 4 3 7" xfId="85"/>
    <cellStyle name="Обычный 4 4" xfId="86"/>
    <cellStyle name="Обычный 4 4 2" xfId="87"/>
    <cellStyle name="Обычный 4 4 3" xfId="88"/>
    <cellStyle name="Обычный 4 4 4" xfId="89"/>
    <cellStyle name="Обычный 4 4 5" xfId="90"/>
    <cellStyle name="Обычный 4 4 6" xfId="91"/>
    <cellStyle name="Обычный 4 5" xfId="92"/>
    <cellStyle name="Обычный 4 5 2" xfId="93"/>
    <cellStyle name="Обычный 4 5 3" xfId="94"/>
    <cellStyle name="Обычный 4 5 4" xfId="95"/>
    <cellStyle name="Обычный 4 5 5" xfId="96"/>
    <cellStyle name="Обычный 4 5 6" xfId="97"/>
    <cellStyle name="Обычный 4 6" xfId="98"/>
    <cellStyle name="Обычный 4 7" xfId="99"/>
    <cellStyle name="Обычный 4 8" xfId="100"/>
    <cellStyle name="Обычный 4 9" xfId="101"/>
    <cellStyle name="Процентный 2" xfId="102"/>
    <cellStyle name="Процентный 2 2" xfId="103"/>
    <cellStyle name="Процентный 3" xfId="104"/>
    <cellStyle name="Процентный 4" xfId="105"/>
    <cellStyle name="Финансовый 2" xfId="106"/>
    <cellStyle name="Финансовый 2 2" xfId="107"/>
    <cellStyle name="Финансовый 3" xfId="108"/>
    <cellStyle name="Финансовый 3 2" xfId="109"/>
    <cellStyle name="Финансовый 4" xfId="110"/>
    <cellStyle name="Финансовый 5" xfId="111"/>
    <cellStyle name="Финансовый 6" xfId="112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E20"/>
  <sheetViews>
    <sheetView tabSelected="1" view="pageBreakPreview" topLeftCell="A15" zoomScale="60" zoomScaleNormal="100" workbookViewId="0">
      <selection activeCell="D15" sqref="D15"/>
    </sheetView>
  </sheetViews>
  <sheetFormatPr defaultRowHeight="15"/>
  <cols>
    <col min="1" max="1" width="9.140625" style="39"/>
    <col min="2" max="2" width="34" style="39" customWidth="1"/>
    <col min="3" max="3" width="16.85546875" style="39" customWidth="1"/>
    <col min="4" max="4" width="22.5703125" style="39" customWidth="1"/>
    <col min="5" max="5" width="18.7109375" style="39" customWidth="1"/>
    <col min="6" max="16384" width="9.140625" style="39"/>
  </cols>
  <sheetData>
    <row r="2" spans="1:5" ht="58.5" customHeight="1">
      <c r="A2" s="193" t="s">
        <v>267</v>
      </c>
      <c r="B2" s="193"/>
      <c r="C2" s="193"/>
      <c r="D2" s="193"/>
      <c r="E2" s="193"/>
    </row>
    <row r="3" spans="1:5" ht="15.75">
      <c r="A3" s="192"/>
      <c r="B3" s="191" t="s">
        <v>178</v>
      </c>
      <c r="C3" s="190" t="s">
        <v>179</v>
      </c>
      <c r="D3" s="190"/>
      <c r="E3" s="190"/>
    </row>
    <row r="4" spans="1:5" ht="30">
      <c r="A4" s="192"/>
      <c r="B4" s="191"/>
      <c r="C4" s="36" t="s">
        <v>180</v>
      </c>
      <c r="D4" s="36" t="s">
        <v>210</v>
      </c>
      <c r="E4" s="35" t="s">
        <v>181</v>
      </c>
    </row>
    <row r="5" spans="1:5" ht="101.25" customHeight="1">
      <c r="A5" s="36">
        <v>1</v>
      </c>
      <c r="B5" s="35" t="s">
        <v>280</v>
      </c>
      <c r="C5" s="36">
        <v>353631</v>
      </c>
      <c r="D5" s="36">
        <v>168054</v>
      </c>
      <c r="E5" s="37">
        <f>D5/C5*100</f>
        <v>47.522417435123053</v>
      </c>
    </row>
    <row r="6" spans="1:5" ht="90" customHeight="1">
      <c r="A6" s="36">
        <v>2</v>
      </c>
      <c r="B6" s="35" t="s">
        <v>59</v>
      </c>
      <c r="C6" s="36">
        <v>66122</v>
      </c>
      <c r="D6" s="36">
        <v>67787</v>
      </c>
      <c r="E6" s="37">
        <f t="shared" ref="E6:E20" si="0">D6/C6*100</f>
        <v>102.51807265357975</v>
      </c>
    </row>
    <row r="7" spans="1:5" ht="75">
      <c r="A7" s="36">
        <v>3</v>
      </c>
      <c r="B7" s="35" t="s">
        <v>60</v>
      </c>
      <c r="C7" s="36">
        <v>381717.1</v>
      </c>
      <c r="D7" s="36">
        <v>495738.5</v>
      </c>
      <c r="E7" s="37">
        <f t="shared" si="0"/>
        <v>129.87065551949337</v>
      </c>
    </row>
    <row r="8" spans="1:5" ht="90">
      <c r="A8" s="36">
        <v>4</v>
      </c>
      <c r="B8" s="35" t="s">
        <v>182</v>
      </c>
      <c r="C8" s="36">
        <v>233900</v>
      </c>
      <c r="D8" s="36">
        <v>7814.8</v>
      </c>
      <c r="E8" s="37">
        <f t="shared" si="0"/>
        <v>3.3410859341598971</v>
      </c>
    </row>
    <row r="9" spans="1:5" ht="94.5" customHeight="1">
      <c r="A9" s="36">
        <v>5</v>
      </c>
      <c r="B9" s="35" t="s">
        <v>61</v>
      </c>
      <c r="C9" s="36">
        <v>40</v>
      </c>
      <c r="D9" s="36">
        <v>0</v>
      </c>
      <c r="E9" s="37">
        <f t="shared" si="0"/>
        <v>0</v>
      </c>
    </row>
    <row r="10" spans="1:5" ht="90">
      <c r="A10" s="36">
        <v>6</v>
      </c>
      <c r="B10" s="35" t="s">
        <v>62</v>
      </c>
      <c r="C10" s="36">
        <v>50</v>
      </c>
      <c r="D10" s="36">
        <v>50</v>
      </c>
      <c r="E10" s="37"/>
    </row>
    <row r="11" spans="1:5" ht="90">
      <c r="A11" s="36">
        <v>7</v>
      </c>
      <c r="B11" s="35" t="s">
        <v>63</v>
      </c>
      <c r="C11" s="36">
        <v>2948</v>
      </c>
      <c r="D11" s="36">
        <v>64.400000000000006</v>
      </c>
      <c r="E11" s="37">
        <f t="shared" si="0"/>
        <v>2.1845318860244234</v>
      </c>
    </row>
    <row r="12" spans="1:5" ht="73.5" customHeight="1">
      <c r="A12" s="36">
        <v>8</v>
      </c>
      <c r="B12" s="35" t="s">
        <v>64</v>
      </c>
      <c r="C12" s="36">
        <v>18383.400000000001</v>
      </c>
      <c r="D12" s="36">
        <v>8000.4</v>
      </c>
      <c r="E12" s="37">
        <f t="shared" si="0"/>
        <v>43.51969711805215</v>
      </c>
    </row>
    <row r="13" spans="1:5" ht="105">
      <c r="A13" s="36">
        <v>9</v>
      </c>
      <c r="B13" s="35" t="s">
        <v>183</v>
      </c>
      <c r="C13" s="36">
        <v>9804.3700000000008</v>
      </c>
      <c r="D13" s="36">
        <v>2218.1999999999998</v>
      </c>
      <c r="E13" s="37">
        <f t="shared" si="0"/>
        <v>22.624605150560409</v>
      </c>
    </row>
    <row r="14" spans="1:5" ht="108" customHeight="1">
      <c r="A14" s="36">
        <v>10</v>
      </c>
      <c r="B14" s="35" t="s">
        <v>65</v>
      </c>
      <c r="C14" s="36">
        <v>689.5</v>
      </c>
      <c r="D14" s="36">
        <v>272.476</v>
      </c>
      <c r="E14" s="37">
        <f t="shared" si="0"/>
        <v>39.517911530094267</v>
      </c>
    </row>
    <row r="15" spans="1:5" ht="96" customHeight="1">
      <c r="A15" s="36">
        <v>11</v>
      </c>
      <c r="B15" s="35" t="s">
        <v>57</v>
      </c>
      <c r="C15" s="36">
        <v>0</v>
      </c>
      <c r="D15" s="36">
        <v>0</v>
      </c>
      <c r="E15" s="37"/>
    </row>
    <row r="16" spans="1:5" ht="77.25" customHeight="1">
      <c r="A16" s="36">
        <v>12</v>
      </c>
      <c r="B16" s="35" t="s">
        <v>58</v>
      </c>
      <c r="C16" s="36">
        <v>55</v>
      </c>
      <c r="D16" s="36">
        <v>17.806999999999999</v>
      </c>
      <c r="E16" s="37">
        <f t="shared" si="0"/>
        <v>32.376363636363635</v>
      </c>
    </row>
    <row r="17" spans="1:5" ht="94.5" customHeight="1">
      <c r="A17" s="36">
        <v>13</v>
      </c>
      <c r="B17" s="35" t="s">
        <v>71</v>
      </c>
      <c r="C17" s="36">
        <v>123933.8</v>
      </c>
      <c r="D17" s="36">
        <v>10801</v>
      </c>
      <c r="E17" s="37">
        <f t="shared" si="0"/>
        <v>8.7151366293940793</v>
      </c>
    </row>
    <row r="18" spans="1:5" ht="67.5" customHeight="1">
      <c r="A18" s="36">
        <v>14</v>
      </c>
      <c r="B18" s="35" t="s">
        <v>66</v>
      </c>
      <c r="C18" s="36">
        <v>91.6</v>
      </c>
      <c r="D18" s="36">
        <v>11.8</v>
      </c>
      <c r="E18" s="37">
        <f t="shared" si="0"/>
        <v>12.882096069868998</v>
      </c>
    </row>
    <row r="19" spans="1:5" ht="98.25" customHeight="1">
      <c r="A19" s="36">
        <v>15</v>
      </c>
      <c r="B19" s="35" t="s">
        <v>67</v>
      </c>
      <c r="C19" s="36">
        <v>3821.6</v>
      </c>
      <c r="D19" s="36">
        <v>4455.6000000000004</v>
      </c>
      <c r="E19" s="37">
        <f t="shared" si="0"/>
        <v>116.58990998534647</v>
      </c>
    </row>
    <row r="20" spans="1:5">
      <c r="A20" s="36"/>
      <c r="B20" s="36" t="s">
        <v>184</v>
      </c>
      <c r="C20" s="36">
        <f>SUM(C5:C19)</f>
        <v>1195187.3700000003</v>
      </c>
      <c r="D20" s="36">
        <f>SUM(D5:D19)</f>
        <v>765285.98300000012</v>
      </c>
      <c r="E20" s="37">
        <f t="shared" si="0"/>
        <v>64.03062835243982</v>
      </c>
    </row>
  </sheetData>
  <mergeCells count="4">
    <mergeCell ref="C3:E3"/>
    <mergeCell ref="B3:B4"/>
    <mergeCell ref="A3:A4"/>
    <mergeCell ref="A2:E2"/>
  </mergeCells>
  <phoneticPr fontId="14" type="noConversion"/>
  <pageMargins left="0.35433070866141736" right="0.35433070866141736" top="0.78740157480314965" bottom="0.78740157480314965" header="0.51181102362204722" footer="0.51181102362204722"/>
  <pageSetup paperSize="9" scale="9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3" tint="0.39997558519241921"/>
  </sheetPr>
  <dimension ref="A1:DZ220"/>
  <sheetViews>
    <sheetView view="pageBreakPreview" topLeftCell="B209" zoomScale="75" zoomScaleNormal="43" zoomScaleSheetLayoutView="75" workbookViewId="0">
      <selection activeCell="H213" sqref="H213"/>
    </sheetView>
  </sheetViews>
  <sheetFormatPr defaultRowHeight="18.75" outlineLevelCol="1"/>
  <cols>
    <col min="1" max="1" width="7.28515625" style="38" customWidth="1"/>
    <col min="2" max="2" width="37.140625" style="39" customWidth="1"/>
    <col min="3" max="3" width="18.85546875" style="39" customWidth="1"/>
    <col min="4" max="4" width="18.7109375" style="39" customWidth="1"/>
    <col min="5" max="5" width="13.85546875" style="39" customWidth="1"/>
    <col min="6" max="6" width="11.85546875" style="39" customWidth="1"/>
    <col min="7" max="7" width="18.28515625" style="39" customWidth="1"/>
    <col min="8" max="8" width="17" style="39" customWidth="1"/>
    <col min="9" max="9" width="14" style="39" customWidth="1"/>
    <col min="10" max="10" width="15.85546875" style="39" customWidth="1"/>
    <col min="11" max="11" width="31.7109375" style="39" customWidth="1"/>
    <col min="12" max="12" width="11.140625" style="39" customWidth="1"/>
    <col min="13" max="13" width="10.85546875" style="39" customWidth="1"/>
    <col min="14" max="14" width="20.140625" style="39" customWidth="1"/>
    <col min="15" max="15" width="21.28515625" style="39" customWidth="1"/>
    <col min="16" max="16" width="35.7109375" style="39" customWidth="1"/>
    <col min="17" max="17" width="16.5703125" style="39" customWidth="1"/>
    <col min="18" max="18" width="9.140625" style="39"/>
    <col min="19" max="19" width="9.5703125" style="39" hidden="1" customWidth="1" outlineLevel="1"/>
    <col min="20" max="20" width="9.140625" style="39" collapsed="1"/>
    <col min="21" max="16384" width="9.140625" style="39"/>
  </cols>
  <sheetData>
    <row r="1" spans="1:130" ht="23.45" customHeight="1">
      <c r="C1" s="40"/>
      <c r="D1" s="40"/>
      <c r="F1" s="41"/>
      <c r="M1" s="42"/>
    </row>
    <row r="2" spans="1:130" s="43" customFormat="1" ht="40.5" customHeight="1">
      <c r="A2" s="274" t="s">
        <v>289</v>
      </c>
      <c r="B2" s="274"/>
      <c r="C2" s="274"/>
      <c r="D2" s="274"/>
      <c r="E2" s="274"/>
      <c r="F2" s="274"/>
      <c r="G2" s="274"/>
      <c r="H2" s="274"/>
      <c r="I2" s="274"/>
      <c r="J2" s="274"/>
      <c r="K2" s="274"/>
      <c r="L2" s="274"/>
      <c r="M2" s="274"/>
      <c r="N2" s="274"/>
      <c r="O2" s="274"/>
      <c r="P2" s="274"/>
    </row>
    <row r="3" spans="1:130" s="43" customFormat="1" ht="23.45" customHeight="1"/>
    <row r="4" spans="1:130" s="45" customFormat="1" ht="57" customHeight="1">
      <c r="A4" s="273" t="s">
        <v>194</v>
      </c>
      <c r="B4" s="273" t="s">
        <v>230</v>
      </c>
      <c r="C4" s="199" t="s">
        <v>290</v>
      </c>
      <c r="D4" s="200"/>
      <c r="E4" s="201"/>
      <c r="F4" s="270" t="s">
        <v>242</v>
      </c>
      <c r="G4" s="271"/>
      <c r="H4" s="271"/>
      <c r="I4" s="271"/>
      <c r="J4" s="272"/>
      <c r="K4" s="278" t="s">
        <v>247</v>
      </c>
      <c r="L4" s="278"/>
      <c r="M4" s="278"/>
      <c r="N4" s="278"/>
      <c r="O4" s="273" t="s">
        <v>250</v>
      </c>
      <c r="P4" s="273" t="s">
        <v>253</v>
      </c>
      <c r="Q4" s="44"/>
      <c r="R4" s="44"/>
    </row>
    <row r="5" spans="1:130" s="45" customFormat="1" ht="168" customHeight="1">
      <c r="A5" s="273"/>
      <c r="B5" s="273"/>
      <c r="C5" s="27" t="s">
        <v>291</v>
      </c>
      <c r="D5" s="27" t="s">
        <v>231</v>
      </c>
      <c r="E5" s="27" t="s">
        <v>240</v>
      </c>
      <c r="F5" s="27" t="s">
        <v>197</v>
      </c>
      <c r="G5" s="27" t="s">
        <v>292</v>
      </c>
      <c r="H5" s="27" t="s">
        <v>293</v>
      </c>
      <c r="I5" s="27" t="s">
        <v>244</v>
      </c>
      <c r="J5" s="27" t="s">
        <v>245</v>
      </c>
      <c r="K5" s="27" t="s">
        <v>251</v>
      </c>
      <c r="L5" s="28" t="s">
        <v>294</v>
      </c>
      <c r="M5" s="28" t="s">
        <v>295</v>
      </c>
      <c r="N5" s="28" t="s">
        <v>248</v>
      </c>
      <c r="O5" s="273"/>
      <c r="P5" s="273"/>
      <c r="Q5" s="44"/>
      <c r="R5" s="44"/>
    </row>
    <row r="6" spans="1:130" s="50" customFormat="1" ht="65.25" customHeight="1">
      <c r="A6" s="27"/>
      <c r="B6" s="27">
        <v>1</v>
      </c>
      <c r="C6" s="27">
        <v>2</v>
      </c>
      <c r="D6" s="27">
        <v>3</v>
      </c>
      <c r="E6" s="27" t="s">
        <v>241</v>
      </c>
      <c r="F6" s="27">
        <v>5</v>
      </c>
      <c r="G6" s="27">
        <v>6</v>
      </c>
      <c r="H6" s="27">
        <v>7</v>
      </c>
      <c r="I6" s="27" t="s">
        <v>243</v>
      </c>
      <c r="J6" s="27" t="s">
        <v>246</v>
      </c>
      <c r="K6" s="27">
        <v>10</v>
      </c>
      <c r="L6" s="27">
        <v>11</v>
      </c>
      <c r="M6" s="27">
        <v>12</v>
      </c>
      <c r="N6" s="27" t="s">
        <v>249</v>
      </c>
      <c r="O6" s="46" t="s">
        <v>142</v>
      </c>
      <c r="P6" s="27">
        <v>15</v>
      </c>
      <c r="Q6" s="47"/>
      <c r="R6" s="47"/>
      <c r="S6" s="47"/>
      <c r="T6" s="47"/>
      <c r="U6" s="47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  <c r="AK6" s="48"/>
      <c r="AL6" s="48"/>
      <c r="AM6" s="48"/>
      <c r="AN6" s="48"/>
      <c r="AO6" s="48"/>
      <c r="AP6" s="48"/>
      <c r="AQ6" s="48"/>
      <c r="AR6" s="48"/>
      <c r="AS6" s="48"/>
      <c r="AT6" s="48"/>
      <c r="AU6" s="48"/>
      <c r="AV6" s="48"/>
      <c r="AW6" s="48"/>
      <c r="AX6" s="48"/>
      <c r="AY6" s="48"/>
      <c r="AZ6" s="48"/>
      <c r="BA6" s="48"/>
      <c r="BB6" s="48"/>
      <c r="BC6" s="48"/>
      <c r="BD6" s="48"/>
      <c r="BE6" s="48"/>
      <c r="BF6" s="48"/>
      <c r="BG6" s="48"/>
      <c r="BH6" s="48"/>
      <c r="BI6" s="48"/>
      <c r="BJ6" s="48"/>
      <c r="BK6" s="48"/>
      <c r="BL6" s="48"/>
      <c r="BM6" s="48"/>
      <c r="BN6" s="48"/>
      <c r="BO6" s="48"/>
      <c r="BP6" s="48"/>
      <c r="BQ6" s="48"/>
      <c r="BR6" s="48"/>
      <c r="BS6" s="48"/>
      <c r="BT6" s="48"/>
      <c r="BU6" s="48"/>
      <c r="BV6" s="48"/>
      <c r="BW6" s="48"/>
      <c r="BX6" s="48"/>
      <c r="BY6" s="48"/>
      <c r="BZ6" s="48"/>
      <c r="CA6" s="48"/>
      <c r="CB6" s="48"/>
      <c r="CC6" s="48"/>
      <c r="CD6" s="48"/>
      <c r="CE6" s="48"/>
      <c r="CF6" s="48"/>
      <c r="CG6" s="48"/>
      <c r="CH6" s="48"/>
      <c r="CI6" s="48"/>
      <c r="CJ6" s="48"/>
      <c r="CK6" s="48"/>
      <c r="CL6" s="48"/>
      <c r="CM6" s="48"/>
      <c r="CN6" s="48"/>
      <c r="CO6" s="48"/>
      <c r="CP6" s="48"/>
      <c r="CQ6" s="48"/>
      <c r="CR6" s="48"/>
      <c r="CS6" s="48"/>
      <c r="CT6" s="48"/>
      <c r="CU6" s="48"/>
      <c r="CV6" s="48"/>
      <c r="CW6" s="48"/>
      <c r="CX6" s="48"/>
      <c r="CY6" s="48"/>
      <c r="CZ6" s="48"/>
      <c r="DA6" s="48"/>
      <c r="DB6" s="48"/>
      <c r="DC6" s="48"/>
      <c r="DD6" s="48"/>
      <c r="DE6" s="48"/>
      <c r="DF6" s="48"/>
      <c r="DG6" s="48"/>
      <c r="DH6" s="48"/>
      <c r="DI6" s="48"/>
      <c r="DJ6" s="48"/>
      <c r="DK6" s="48"/>
      <c r="DL6" s="48"/>
      <c r="DM6" s="48"/>
      <c r="DN6" s="48"/>
      <c r="DO6" s="48"/>
      <c r="DP6" s="48"/>
      <c r="DQ6" s="48"/>
      <c r="DR6" s="48"/>
      <c r="DS6" s="48"/>
      <c r="DT6" s="48"/>
      <c r="DU6" s="48"/>
      <c r="DV6" s="48"/>
      <c r="DW6" s="48"/>
      <c r="DX6" s="48"/>
      <c r="DY6" s="48"/>
      <c r="DZ6" s="49"/>
    </row>
    <row r="7" spans="1:130" s="45" customFormat="1" ht="66.75" customHeight="1">
      <c r="A7" s="256">
        <v>1</v>
      </c>
      <c r="B7" s="233" t="s">
        <v>174</v>
      </c>
      <c r="C7" s="92">
        <v>57</v>
      </c>
      <c r="D7" s="92">
        <v>39</v>
      </c>
      <c r="E7" s="63">
        <f>D7/C7*100</f>
        <v>68.421052631578945</v>
      </c>
      <c r="F7" s="26" t="s">
        <v>200</v>
      </c>
      <c r="G7" s="64">
        <f>G8+G9+G10+G11</f>
        <v>353631</v>
      </c>
      <c r="H7" s="64">
        <f>H8+H9+H10+H11</f>
        <v>168054</v>
      </c>
      <c r="I7" s="64">
        <f>H7/G7*100</f>
        <v>47.522417435123053</v>
      </c>
      <c r="J7" s="65">
        <f>E7/I7*100</f>
        <v>143.97637225628603</v>
      </c>
      <c r="K7" s="29" t="s">
        <v>258</v>
      </c>
      <c r="L7" s="30">
        <v>350000</v>
      </c>
      <c r="M7" s="30">
        <v>139608</v>
      </c>
      <c r="N7" s="93">
        <f>M7/L7*100</f>
        <v>39.887999999999998</v>
      </c>
      <c r="O7" s="236">
        <f>N53*J7/100</f>
        <v>154.41428299184929</v>
      </c>
      <c r="P7" s="255" t="s">
        <v>6</v>
      </c>
      <c r="Q7" s="51"/>
      <c r="R7" s="51"/>
      <c r="S7" s="52"/>
      <c r="T7" s="52"/>
      <c r="U7" s="52"/>
      <c r="V7" s="52"/>
      <c r="W7" s="52"/>
      <c r="X7" s="52"/>
      <c r="Y7" s="52"/>
      <c r="Z7" s="52"/>
      <c r="AA7" s="52"/>
      <c r="AB7" s="52"/>
      <c r="AC7" s="52"/>
      <c r="AD7" s="52"/>
      <c r="AE7" s="52"/>
      <c r="AF7" s="52"/>
      <c r="AG7" s="52"/>
      <c r="AH7" s="52"/>
      <c r="AI7" s="52"/>
      <c r="AJ7" s="52"/>
      <c r="AK7" s="52"/>
      <c r="AL7" s="52"/>
      <c r="AM7" s="52"/>
      <c r="AN7" s="52"/>
      <c r="AO7" s="52"/>
      <c r="AP7" s="52"/>
      <c r="AQ7" s="52"/>
      <c r="AR7" s="52"/>
      <c r="AS7" s="52"/>
      <c r="AT7" s="52"/>
      <c r="AU7" s="52"/>
      <c r="AV7" s="52"/>
      <c r="AW7" s="52"/>
      <c r="AX7" s="52"/>
      <c r="AY7" s="52"/>
      <c r="AZ7" s="52"/>
      <c r="BA7" s="52"/>
      <c r="BB7" s="52"/>
      <c r="BC7" s="52"/>
      <c r="BD7" s="52"/>
      <c r="BE7" s="52"/>
      <c r="BF7" s="52"/>
      <c r="BG7" s="52"/>
      <c r="BH7" s="52"/>
      <c r="BI7" s="52"/>
      <c r="BJ7" s="52"/>
      <c r="BK7" s="52"/>
      <c r="BL7" s="52"/>
      <c r="BM7" s="52"/>
      <c r="BN7" s="52"/>
      <c r="BO7" s="52"/>
      <c r="BP7" s="52"/>
      <c r="BQ7" s="52"/>
      <c r="BR7" s="52"/>
      <c r="BS7" s="52"/>
      <c r="BT7" s="52"/>
      <c r="BU7" s="52"/>
      <c r="BV7" s="52"/>
      <c r="BW7" s="52"/>
      <c r="BX7" s="52"/>
      <c r="BY7" s="52"/>
      <c r="BZ7" s="52"/>
      <c r="CA7" s="52"/>
      <c r="CB7" s="52"/>
      <c r="CC7" s="52"/>
      <c r="CD7" s="52"/>
      <c r="CE7" s="52"/>
      <c r="CF7" s="52"/>
      <c r="CG7" s="52"/>
      <c r="CH7" s="52"/>
      <c r="CI7" s="52"/>
      <c r="CJ7" s="52"/>
      <c r="CK7" s="52"/>
      <c r="CL7" s="52"/>
      <c r="CM7" s="52"/>
      <c r="CN7" s="52"/>
      <c r="CO7" s="52"/>
      <c r="CP7" s="52"/>
      <c r="CQ7" s="52"/>
      <c r="CR7" s="52"/>
      <c r="CS7" s="52"/>
      <c r="CT7" s="52"/>
      <c r="CU7" s="52"/>
      <c r="CV7" s="52"/>
      <c r="CW7" s="52"/>
      <c r="CX7" s="52"/>
      <c r="CY7" s="52"/>
      <c r="CZ7" s="52"/>
      <c r="DA7" s="52"/>
      <c r="DB7" s="52"/>
      <c r="DC7" s="52"/>
      <c r="DD7" s="52"/>
      <c r="DE7" s="52"/>
      <c r="DF7" s="52"/>
      <c r="DG7" s="52"/>
      <c r="DH7" s="52"/>
      <c r="DI7" s="52"/>
      <c r="DJ7" s="52"/>
      <c r="DK7" s="52"/>
      <c r="DL7" s="52"/>
      <c r="DM7" s="52"/>
      <c r="DN7" s="52"/>
      <c r="DO7" s="52"/>
      <c r="DP7" s="52"/>
      <c r="DQ7" s="52"/>
      <c r="DR7" s="52"/>
      <c r="DS7" s="52"/>
      <c r="DT7" s="52"/>
      <c r="DU7" s="52"/>
      <c r="DV7" s="52"/>
      <c r="DW7" s="52"/>
      <c r="DX7" s="52"/>
      <c r="DY7" s="52"/>
    </row>
    <row r="8" spans="1:130" s="45" customFormat="1" ht="79.5" customHeight="1">
      <c r="A8" s="257"/>
      <c r="B8" s="234"/>
      <c r="C8" s="240" t="s">
        <v>268</v>
      </c>
      <c r="D8" s="241"/>
      <c r="E8" s="242"/>
      <c r="F8" s="31" t="s">
        <v>255</v>
      </c>
      <c r="G8" s="66">
        <v>80315</v>
      </c>
      <c r="H8" s="66">
        <v>77286</v>
      </c>
      <c r="I8" s="64">
        <f>H8/G8*100</f>
        <v>96.228599887941229</v>
      </c>
      <c r="J8" s="65">
        <f>E8/I8*100</f>
        <v>0</v>
      </c>
      <c r="K8" s="94" t="s">
        <v>259</v>
      </c>
      <c r="L8" s="28">
        <v>136466</v>
      </c>
      <c r="M8" s="30">
        <v>63125</v>
      </c>
      <c r="N8" s="93">
        <f t="shared" ref="N8:N38" si="0">M8/L8*100</f>
        <v>46.256943121363562</v>
      </c>
      <c r="O8" s="203"/>
      <c r="P8" s="255"/>
      <c r="Q8" s="44"/>
      <c r="R8" s="44"/>
    </row>
    <row r="9" spans="1:130" s="45" customFormat="1" ht="79.5" customHeight="1">
      <c r="A9" s="257"/>
      <c r="B9" s="234"/>
      <c r="C9" s="243"/>
      <c r="D9" s="244"/>
      <c r="E9" s="245"/>
      <c r="F9" s="31" t="s">
        <v>254</v>
      </c>
      <c r="G9" s="66">
        <v>20079</v>
      </c>
      <c r="H9" s="66">
        <v>22051</v>
      </c>
      <c r="I9" s="64">
        <f>H9/G9*100</f>
        <v>109.82120623537028</v>
      </c>
      <c r="J9" s="65">
        <f>E9/I9*100</f>
        <v>0</v>
      </c>
      <c r="K9" s="94" t="s">
        <v>281</v>
      </c>
      <c r="L9" s="30">
        <v>106698</v>
      </c>
      <c r="M9" s="30">
        <v>47130</v>
      </c>
      <c r="N9" s="93">
        <f t="shared" si="0"/>
        <v>44.171399651352417</v>
      </c>
      <c r="O9" s="203"/>
      <c r="P9" s="255"/>
      <c r="Q9" s="44"/>
      <c r="R9" s="44"/>
    </row>
    <row r="10" spans="1:130" s="45" customFormat="1" ht="65.25" customHeight="1">
      <c r="A10" s="257"/>
      <c r="B10" s="234"/>
      <c r="C10" s="243"/>
      <c r="D10" s="244"/>
      <c r="E10" s="245"/>
      <c r="F10" s="31" t="s">
        <v>256</v>
      </c>
      <c r="G10" s="66">
        <v>4063</v>
      </c>
      <c r="H10" s="66">
        <v>19208</v>
      </c>
      <c r="I10" s="64">
        <f>H10/G10*100</f>
        <v>472.75412256952995</v>
      </c>
      <c r="J10" s="65">
        <f>E10/I10*100</f>
        <v>0</v>
      </c>
      <c r="K10" s="94" t="s">
        <v>282</v>
      </c>
      <c r="L10" s="30">
        <v>105.4</v>
      </c>
      <c r="M10" s="30">
        <v>105.6</v>
      </c>
      <c r="N10" s="93">
        <f t="shared" si="0"/>
        <v>100.1897533206831</v>
      </c>
      <c r="O10" s="203"/>
      <c r="P10" s="255"/>
      <c r="Q10" s="44"/>
      <c r="R10" s="44"/>
    </row>
    <row r="11" spans="1:130" s="45" customFormat="1" ht="86.25" customHeight="1">
      <c r="A11" s="257"/>
      <c r="B11" s="234"/>
      <c r="C11" s="243"/>
      <c r="D11" s="244"/>
      <c r="E11" s="245"/>
      <c r="F11" s="32" t="s">
        <v>257</v>
      </c>
      <c r="G11" s="66">
        <v>249174</v>
      </c>
      <c r="H11" s="66">
        <v>49509</v>
      </c>
      <c r="I11" s="64">
        <f>H11/G11*100</f>
        <v>19.869247995376725</v>
      </c>
      <c r="J11" s="65">
        <f>E11/I11*100</f>
        <v>0</v>
      </c>
      <c r="K11" s="94" t="s">
        <v>283</v>
      </c>
      <c r="L11" s="30">
        <v>70</v>
      </c>
      <c r="M11" s="30">
        <v>72</v>
      </c>
      <c r="N11" s="93"/>
      <c r="O11" s="203"/>
      <c r="P11" s="255"/>
      <c r="Q11" s="53"/>
      <c r="R11" s="44"/>
    </row>
    <row r="12" spans="1:130" ht="71.25" customHeight="1">
      <c r="A12" s="257"/>
      <c r="B12" s="234"/>
      <c r="C12" s="243"/>
      <c r="D12" s="244"/>
      <c r="E12" s="245"/>
      <c r="F12" s="67"/>
      <c r="G12" s="68"/>
      <c r="H12" s="68"/>
      <c r="I12" s="68"/>
      <c r="J12" s="69"/>
      <c r="K12" s="95" t="s">
        <v>284</v>
      </c>
      <c r="L12" s="96">
        <v>103</v>
      </c>
      <c r="M12" s="96">
        <v>100</v>
      </c>
      <c r="N12" s="93">
        <f t="shared" si="0"/>
        <v>97.087378640776706</v>
      </c>
      <c r="O12" s="203"/>
      <c r="P12" s="255"/>
    </row>
    <row r="13" spans="1:130" ht="66.75" customHeight="1">
      <c r="A13" s="257"/>
      <c r="B13" s="234"/>
      <c r="C13" s="243"/>
      <c r="D13" s="244"/>
      <c r="E13" s="245"/>
      <c r="F13" s="70"/>
      <c r="G13" s="71"/>
      <c r="H13" s="71"/>
      <c r="I13" s="71"/>
      <c r="J13" s="72"/>
      <c r="K13" s="95" t="s">
        <v>285</v>
      </c>
      <c r="L13" s="96">
        <v>104.6</v>
      </c>
      <c r="M13" s="96">
        <v>98.3</v>
      </c>
      <c r="N13" s="93">
        <f t="shared" si="0"/>
        <v>93.977055449330777</v>
      </c>
      <c r="O13" s="203"/>
      <c r="P13" s="255"/>
    </row>
    <row r="14" spans="1:130" ht="63.75" customHeight="1">
      <c r="A14" s="257"/>
      <c r="B14" s="234"/>
      <c r="C14" s="243"/>
      <c r="D14" s="244"/>
      <c r="E14" s="245"/>
      <c r="F14" s="70"/>
      <c r="G14" s="71"/>
      <c r="H14" s="71"/>
      <c r="I14" s="71"/>
      <c r="J14" s="72"/>
      <c r="K14" s="95" t="s">
        <v>286</v>
      </c>
      <c r="L14" s="96">
        <v>13.1</v>
      </c>
      <c r="M14" s="96">
        <v>3.9</v>
      </c>
      <c r="N14" s="93">
        <f t="shared" si="0"/>
        <v>29.770992366412212</v>
      </c>
      <c r="O14" s="203"/>
      <c r="P14" s="255"/>
    </row>
    <row r="15" spans="1:130" ht="66.75" customHeight="1">
      <c r="A15" s="257"/>
      <c r="B15" s="234"/>
      <c r="C15" s="243"/>
      <c r="D15" s="244"/>
      <c r="E15" s="245"/>
      <c r="F15" s="70"/>
      <c r="G15" s="71"/>
      <c r="H15" s="71"/>
      <c r="I15" s="71"/>
      <c r="J15" s="72"/>
      <c r="K15" s="95" t="s">
        <v>80</v>
      </c>
      <c r="L15" s="96">
        <v>20927</v>
      </c>
      <c r="M15" s="96">
        <v>20481</v>
      </c>
      <c r="N15" s="93">
        <f t="shared" si="0"/>
        <v>97.868781956324369</v>
      </c>
      <c r="O15" s="203"/>
      <c r="P15" s="255"/>
    </row>
    <row r="16" spans="1:130" ht="66.75" customHeight="1">
      <c r="A16" s="257"/>
      <c r="B16" s="234"/>
      <c r="C16" s="243"/>
      <c r="D16" s="244"/>
      <c r="E16" s="245"/>
      <c r="F16" s="70"/>
      <c r="G16" s="71"/>
      <c r="H16" s="71"/>
      <c r="I16" s="71"/>
      <c r="J16" s="72"/>
      <c r="K16" s="95" t="s">
        <v>81</v>
      </c>
      <c r="L16" s="96">
        <v>1381215</v>
      </c>
      <c r="M16" s="97">
        <v>1274628.44</v>
      </c>
      <c r="N16" s="93">
        <f t="shared" si="0"/>
        <v>92.283130432264343</v>
      </c>
      <c r="O16" s="203"/>
      <c r="P16" s="255"/>
    </row>
    <row r="17" spans="1:16" ht="66.75" customHeight="1">
      <c r="A17" s="257"/>
      <c r="B17" s="234"/>
      <c r="C17" s="243"/>
      <c r="D17" s="244"/>
      <c r="E17" s="245"/>
      <c r="F17" s="70"/>
      <c r="G17" s="71"/>
      <c r="H17" s="71"/>
      <c r="I17" s="71"/>
      <c r="J17" s="72"/>
      <c r="K17" s="95" t="s">
        <v>82</v>
      </c>
      <c r="L17" s="96">
        <v>30392</v>
      </c>
      <c r="M17" s="96">
        <v>30392</v>
      </c>
      <c r="N17" s="93">
        <f t="shared" si="0"/>
        <v>100</v>
      </c>
      <c r="O17" s="203"/>
      <c r="P17" s="255"/>
    </row>
    <row r="18" spans="1:16" ht="66.75" customHeight="1" thickBot="1">
      <c r="A18" s="257"/>
      <c r="B18" s="234"/>
      <c r="C18" s="243"/>
      <c r="D18" s="244"/>
      <c r="E18" s="245"/>
      <c r="F18" s="70"/>
      <c r="G18" s="71"/>
      <c r="H18" s="71"/>
      <c r="I18" s="71"/>
      <c r="J18" s="72"/>
      <c r="K18" s="95" t="s">
        <v>83</v>
      </c>
      <c r="L18" s="96">
        <v>18989</v>
      </c>
      <c r="M18" s="96">
        <v>22989</v>
      </c>
      <c r="N18" s="93">
        <f t="shared" si="0"/>
        <v>121.06482700510821</v>
      </c>
      <c r="O18" s="203"/>
      <c r="P18" s="255"/>
    </row>
    <row r="19" spans="1:16" ht="66.75" customHeight="1" thickBot="1">
      <c r="A19" s="257"/>
      <c r="B19" s="234"/>
      <c r="C19" s="243"/>
      <c r="D19" s="244"/>
      <c r="E19" s="245"/>
      <c r="F19" s="70"/>
      <c r="G19" s="71"/>
      <c r="H19" s="71"/>
      <c r="I19" s="71"/>
      <c r="J19" s="72"/>
      <c r="K19" s="98" t="s">
        <v>84</v>
      </c>
      <c r="L19" s="96">
        <v>29</v>
      </c>
      <c r="M19" s="96">
        <v>57.2</v>
      </c>
      <c r="N19" s="93">
        <f t="shared" si="0"/>
        <v>197.24137931034485</v>
      </c>
      <c r="O19" s="203"/>
      <c r="P19" s="255"/>
    </row>
    <row r="20" spans="1:16" ht="66.75" customHeight="1" thickBot="1">
      <c r="A20" s="257"/>
      <c r="B20" s="234"/>
      <c r="C20" s="243"/>
      <c r="D20" s="244"/>
      <c r="E20" s="245"/>
      <c r="F20" s="70"/>
      <c r="G20" s="71"/>
      <c r="H20" s="71"/>
      <c r="I20" s="71"/>
      <c r="J20" s="72"/>
      <c r="K20" s="99" t="s">
        <v>85</v>
      </c>
      <c r="L20" s="96">
        <v>16</v>
      </c>
      <c r="M20" s="96">
        <v>53</v>
      </c>
      <c r="N20" s="93">
        <f t="shared" si="0"/>
        <v>331.25</v>
      </c>
      <c r="O20" s="203"/>
      <c r="P20" s="255"/>
    </row>
    <row r="21" spans="1:16" ht="66.75" customHeight="1" thickBot="1">
      <c r="A21" s="257"/>
      <c r="B21" s="234"/>
      <c r="C21" s="243"/>
      <c r="D21" s="244"/>
      <c r="E21" s="245"/>
      <c r="F21" s="70"/>
      <c r="G21" s="71"/>
      <c r="H21" s="71"/>
      <c r="I21" s="71"/>
      <c r="J21" s="72"/>
      <c r="K21" s="95" t="s">
        <v>86</v>
      </c>
      <c r="L21" s="96">
        <v>25</v>
      </c>
      <c r="M21" s="96">
        <v>25</v>
      </c>
      <c r="N21" s="93">
        <f t="shared" si="0"/>
        <v>100</v>
      </c>
      <c r="O21" s="203"/>
      <c r="P21" s="255"/>
    </row>
    <row r="22" spans="1:16" ht="66.75" customHeight="1" thickBot="1">
      <c r="A22" s="257"/>
      <c r="B22" s="234"/>
      <c r="C22" s="243"/>
      <c r="D22" s="244"/>
      <c r="E22" s="245"/>
      <c r="F22" s="70"/>
      <c r="G22" s="71"/>
      <c r="H22" s="71"/>
      <c r="I22" s="71"/>
      <c r="J22" s="72"/>
      <c r="K22" s="98" t="s">
        <v>87</v>
      </c>
      <c r="L22" s="96">
        <v>98</v>
      </c>
      <c r="M22" s="96">
        <v>97.8</v>
      </c>
      <c r="N22" s="93">
        <f t="shared" si="0"/>
        <v>99.795918367346943</v>
      </c>
      <c r="O22" s="203"/>
      <c r="P22" s="255"/>
    </row>
    <row r="23" spans="1:16" ht="137.25" customHeight="1" thickBot="1">
      <c r="A23" s="257"/>
      <c r="B23" s="234"/>
      <c r="C23" s="243"/>
      <c r="D23" s="244"/>
      <c r="E23" s="245"/>
      <c r="F23" s="70"/>
      <c r="G23" s="71"/>
      <c r="H23" s="71"/>
      <c r="I23" s="71"/>
      <c r="J23" s="72"/>
      <c r="K23" s="99" t="s">
        <v>88</v>
      </c>
      <c r="L23" s="96">
        <v>65.5</v>
      </c>
      <c r="M23" s="96">
        <v>72.599999999999994</v>
      </c>
      <c r="N23" s="93">
        <f t="shared" si="0"/>
        <v>110.83969465648853</v>
      </c>
      <c r="O23" s="203"/>
      <c r="P23" s="255"/>
    </row>
    <row r="24" spans="1:16" ht="66.75" customHeight="1" thickBot="1">
      <c r="A24" s="257"/>
      <c r="B24" s="234"/>
      <c r="C24" s="243"/>
      <c r="D24" s="244"/>
      <c r="E24" s="245"/>
      <c r="F24" s="70"/>
      <c r="G24" s="71"/>
      <c r="H24" s="71"/>
      <c r="I24" s="71"/>
      <c r="J24" s="72"/>
      <c r="K24" s="99" t="s">
        <v>89</v>
      </c>
      <c r="L24" s="96">
        <v>94</v>
      </c>
      <c r="M24" s="96">
        <v>94</v>
      </c>
      <c r="N24" s="93">
        <f t="shared" si="0"/>
        <v>100</v>
      </c>
      <c r="O24" s="203"/>
      <c r="P24" s="255"/>
    </row>
    <row r="25" spans="1:16" ht="66.75" customHeight="1" thickBot="1">
      <c r="A25" s="257"/>
      <c r="B25" s="234"/>
      <c r="C25" s="243"/>
      <c r="D25" s="244"/>
      <c r="E25" s="245"/>
      <c r="F25" s="70"/>
      <c r="G25" s="71"/>
      <c r="H25" s="71"/>
      <c r="I25" s="71"/>
      <c r="J25" s="72"/>
      <c r="K25" s="100" t="s">
        <v>90</v>
      </c>
      <c r="L25" s="96">
        <v>170</v>
      </c>
      <c r="M25" s="96">
        <v>57.4</v>
      </c>
      <c r="N25" s="93">
        <f t="shared" si="0"/>
        <v>33.764705882352942</v>
      </c>
      <c r="O25" s="203"/>
      <c r="P25" s="255"/>
    </row>
    <row r="26" spans="1:16" ht="66.75" customHeight="1" thickBot="1">
      <c r="A26" s="257"/>
      <c r="B26" s="234"/>
      <c r="C26" s="243"/>
      <c r="D26" s="244"/>
      <c r="E26" s="245"/>
      <c r="F26" s="70"/>
      <c r="G26" s="71"/>
      <c r="H26" s="71"/>
      <c r="I26" s="71"/>
      <c r="J26" s="72"/>
      <c r="K26" s="99" t="s">
        <v>91</v>
      </c>
      <c r="L26" s="96">
        <v>4500</v>
      </c>
      <c r="M26" s="96">
        <v>1243.8</v>
      </c>
      <c r="N26" s="93">
        <f t="shared" si="0"/>
        <v>27.639999999999997</v>
      </c>
      <c r="O26" s="203"/>
      <c r="P26" s="255"/>
    </row>
    <row r="27" spans="1:16" ht="66.75" customHeight="1">
      <c r="A27" s="257"/>
      <c r="B27" s="234"/>
      <c r="C27" s="243"/>
      <c r="D27" s="244"/>
      <c r="E27" s="245"/>
      <c r="F27" s="70"/>
      <c r="G27" s="71"/>
      <c r="H27" s="71"/>
      <c r="I27" s="71"/>
      <c r="J27" s="72"/>
      <c r="K27" s="101" t="s">
        <v>92</v>
      </c>
      <c r="L27" s="96">
        <v>24950</v>
      </c>
      <c r="M27" s="96">
        <v>24621</v>
      </c>
      <c r="N27" s="93">
        <f t="shared" si="0"/>
        <v>98.68136272545091</v>
      </c>
      <c r="O27" s="203"/>
      <c r="P27" s="255"/>
    </row>
    <row r="28" spans="1:16" ht="66.75" customHeight="1" thickBot="1">
      <c r="A28" s="257"/>
      <c r="B28" s="234"/>
      <c r="C28" s="243"/>
      <c r="D28" s="244"/>
      <c r="E28" s="245"/>
      <c r="F28" s="70"/>
      <c r="G28" s="71"/>
      <c r="H28" s="71"/>
      <c r="I28" s="71"/>
      <c r="J28" s="72"/>
      <c r="K28" s="99" t="s">
        <v>93</v>
      </c>
      <c r="L28" s="96">
        <v>0.8</v>
      </c>
      <c r="M28" s="96">
        <v>0.8</v>
      </c>
      <c r="N28" s="93">
        <f t="shared" si="0"/>
        <v>100</v>
      </c>
      <c r="O28" s="203"/>
      <c r="P28" s="255"/>
    </row>
    <row r="29" spans="1:16" ht="66.75" customHeight="1" thickBot="1">
      <c r="A29" s="257"/>
      <c r="B29" s="234"/>
      <c r="C29" s="243"/>
      <c r="D29" s="244"/>
      <c r="E29" s="245"/>
      <c r="F29" s="70"/>
      <c r="G29" s="71"/>
      <c r="H29" s="71"/>
      <c r="I29" s="71"/>
      <c r="J29" s="72"/>
      <c r="K29" s="99" t="s">
        <v>94</v>
      </c>
      <c r="L29" s="96">
        <v>-255</v>
      </c>
      <c r="M29" s="96">
        <v>-320</v>
      </c>
      <c r="N29" s="93">
        <f t="shared" si="0"/>
        <v>125.49019607843137</v>
      </c>
      <c r="O29" s="203"/>
      <c r="P29" s="255"/>
    </row>
    <row r="30" spans="1:16" ht="66.75" customHeight="1" thickBot="1">
      <c r="A30" s="257"/>
      <c r="B30" s="234"/>
      <c r="C30" s="243"/>
      <c r="D30" s="244"/>
      <c r="E30" s="245"/>
      <c r="F30" s="70"/>
      <c r="G30" s="71"/>
      <c r="H30" s="71"/>
      <c r="I30" s="71"/>
      <c r="J30" s="72"/>
      <c r="K30" s="99" t="s">
        <v>95</v>
      </c>
      <c r="L30" s="96">
        <v>-80</v>
      </c>
      <c r="M30" s="96">
        <v>-262</v>
      </c>
      <c r="N30" s="93">
        <f t="shared" si="0"/>
        <v>327.5</v>
      </c>
      <c r="O30" s="203"/>
      <c r="P30" s="255"/>
    </row>
    <row r="31" spans="1:16" ht="66.75" customHeight="1" thickBot="1">
      <c r="A31" s="257"/>
      <c r="B31" s="234"/>
      <c r="C31" s="243"/>
      <c r="D31" s="244"/>
      <c r="E31" s="245"/>
      <c r="F31" s="70"/>
      <c r="G31" s="71"/>
      <c r="H31" s="71"/>
      <c r="I31" s="71"/>
      <c r="J31" s="72"/>
      <c r="K31" s="99" t="s">
        <v>96</v>
      </c>
      <c r="L31" s="96">
        <v>7</v>
      </c>
      <c r="M31" s="96">
        <v>6.3</v>
      </c>
      <c r="N31" s="93">
        <f t="shared" si="0"/>
        <v>90</v>
      </c>
      <c r="O31" s="203"/>
      <c r="P31" s="255"/>
    </row>
    <row r="32" spans="1:16" ht="66.75" customHeight="1" thickBot="1">
      <c r="A32" s="257"/>
      <c r="B32" s="234"/>
      <c r="C32" s="243"/>
      <c r="D32" s="244"/>
      <c r="E32" s="245"/>
      <c r="F32" s="70"/>
      <c r="G32" s="71"/>
      <c r="H32" s="71"/>
      <c r="I32" s="71"/>
      <c r="J32" s="72"/>
      <c r="K32" s="99" t="s">
        <v>97</v>
      </c>
      <c r="L32" s="96">
        <v>18.399999999999999</v>
      </c>
      <c r="M32" s="96">
        <v>19.399999999999999</v>
      </c>
      <c r="N32" s="93">
        <v>93.5</v>
      </c>
      <c r="O32" s="203"/>
      <c r="P32" s="255"/>
    </row>
    <row r="33" spans="1:16" ht="66.75" customHeight="1" thickBot="1">
      <c r="A33" s="257"/>
      <c r="B33" s="234"/>
      <c r="C33" s="243"/>
      <c r="D33" s="244"/>
      <c r="E33" s="245"/>
      <c r="F33" s="70"/>
      <c r="G33" s="71"/>
      <c r="H33" s="71"/>
      <c r="I33" s="71"/>
      <c r="J33" s="72"/>
      <c r="K33" s="98" t="s">
        <v>98</v>
      </c>
      <c r="L33" s="96">
        <v>88.6</v>
      </c>
      <c r="M33" s="96">
        <v>94.7</v>
      </c>
      <c r="N33" s="93">
        <f t="shared" si="0"/>
        <v>106.88487584650115</v>
      </c>
      <c r="O33" s="203"/>
      <c r="P33" s="255"/>
    </row>
    <row r="34" spans="1:16" ht="66.75" customHeight="1" thickBot="1">
      <c r="A34" s="257"/>
      <c r="B34" s="234"/>
      <c r="C34" s="243"/>
      <c r="D34" s="244"/>
      <c r="E34" s="245"/>
      <c r="F34" s="70"/>
      <c r="G34" s="71"/>
      <c r="H34" s="71"/>
      <c r="I34" s="71"/>
      <c r="J34" s="72"/>
      <c r="K34" s="95" t="s">
        <v>99</v>
      </c>
      <c r="L34" s="96">
        <v>70.400000000000006</v>
      </c>
      <c r="M34" s="96">
        <v>60.4</v>
      </c>
      <c r="N34" s="93">
        <f t="shared" si="0"/>
        <v>85.795454545454547</v>
      </c>
      <c r="O34" s="203"/>
      <c r="P34" s="255"/>
    </row>
    <row r="35" spans="1:16" ht="66.75" customHeight="1" thickBot="1">
      <c r="A35" s="257"/>
      <c r="B35" s="234"/>
      <c r="C35" s="243"/>
      <c r="D35" s="244"/>
      <c r="E35" s="245"/>
      <c r="F35" s="70"/>
      <c r="G35" s="71"/>
      <c r="H35" s="71"/>
      <c r="I35" s="71"/>
      <c r="J35" s="72"/>
      <c r="K35" s="98" t="s">
        <v>100</v>
      </c>
      <c r="L35" s="96">
        <v>100</v>
      </c>
      <c r="M35" s="96">
        <v>100</v>
      </c>
      <c r="N35" s="93">
        <f t="shared" si="0"/>
        <v>100</v>
      </c>
      <c r="O35" s="203"/>
      <c r="P35" s="255"/>
    </row>
    <row r="36" spans="1:16" ht="66.75" customHeight="1">
      <c r="A36" s="257"/>
      <c r="B36" s="234"/>
      <c r="C36" s="243"/>
      <c r="D36" s="244"/>
      <c r="E36" s="245"/>
      <c r="F36" s="70"/>
      <c r="G36" s="71"/>
      <c r="H36" s="71"/>
      <c r="I36" s="71"/>
      <c r="J36" s="72"/>
      <c r="K36" s="102" t="s">
        <v>101</v>
      </c>
      <c r="L36" s="96">
        <v>24</v>
      </c>
      <c r="M36" s="96">
        <v>24</v>
      </c>
      <c r="N36" s="93">
        <f t="shared" si="0"/>
        <v>100</v>
      </c>
      <c r="O36" s="203"/>
      <c r="P36" s="255"/>
    </row>
    <row r="37" spans="1:16" ht="84.75" customHeight="1">
      <c r="A37" s="257"/>
      <c r="B37" s="234"/>
      <c r="C37" s="243"/>
      <c r="D37" s="244"/>
      <c r="E37" s="245"/>
      <c r="F37" s="70"/>
      <c r="G37" s="71"/>
      <c r="H37" s="71"/>
      <c r="I37" s="71"/>
      <c r="J37" s="71"/>
      <c r="K37" s="103" t="s">
        <v>102</v>
      </c>
      <c r="L37" s="104">
        <v>72.099999999999994</v>
      </c>
      <c r="M37" s="96">
        <v>69.099999999999994</v>
      </c>
      <c r="N37" s="93">
        <f t="shared" si="0"/>
        <v>95.839112343966718</v>
      </c>
      <c r="O37" s="203"/>
      <c r="P37" s="255"/>
    </row>
    <row r="38" spans="1:16" ht="105.75" customHeight="1" thickBot="1">
      <c r="A38" s="257"/>
      <c r="B38" s="234"/>
      <c r="C38" s="243"/>
      <c r="D38" s="244"/>
      <c r="E38" s="245"/>
      <c r="F38" s="70"/>
      <c r="G38" s="71"/>
      <c r="H38" s="71"/>
      <c r="I38" s="71"/>
      <c r="J38" s="71"/>
      <c r="K38" s="103" t="s">
        <v>103</v>
      </c>
      <c r="L38" s="104">
        <v>100</v>
      </c>
      <c r="M38" s="96">
        <v>100</v>
      </c>
      <c r="N38" s="93">
        <f t="shared" si="0"/>
        <v>100</v>
      </c>
      <c r="O38" s="203"/>
      <c r="P38" s="255"/>
    </row>
    <row r="39" spans="1:16" ht="66.75" customHeight="1" thickBot="1">
      <c r="A39" s="257"/>
      <c r="B39" s="234"/>
      <c r="C39" s="243"/>
      <c r="D39" s="244"/>
      <c r="E39" s="245"/>
      <c r="F39" s="70"/>
      <c r="G39" s="71"/>
      <c r="H39" s="71"/>
      <c r="I39" s="71"/>
      <c r="J39" s="72"/>
      <c r="K39" s="98" t="s">
        <v>104</v>
      </c>
      <c r="L39" s="96">
        <v>33.6</v>
      </c>
      <c r="M39" s="96">
        <v>42.5</v>
      </c>
      <c r="N39" s="93">
        <f t="shared" ref="N39:N52" si="1">M39/L39*100</f>
        <v>126.48809523809523</v>
      </c>
      <c r="O39" s="203"/>
      <c r="P39" s="255"/>
    </row>
    <row r="40" spans="1:16" ht="66.75" customHeight="1" thickBot="1">
      <c r="A40" s="257"/>
      <c r="B40" s="234"/>
      <c r="C40" s="243"/>
      <c r="D40" s="244"/>
      <c r="E40" s="245"/>
      <c r="F40" s="70"/>
      <c r="G40" s="71"/>
      <c r="H40" s="71"/>
      <c r="I40" s="71"/>
      <c r="J40" s="72"/>
      <c r="K40" s="99" t="s">
        <v>105</v>
      </c>
      <c r="L40" s="96">
        <v>21</v>
      </c>
      <c r="M40" s="96">
        <v>58</v>
      </c>
      <c r="N40" s="93">
        <f t="shared" si="1"/>
        <v>276.1904761904762</v>
      </c>
      <c r="O40" s="203"/>
      <c r="P40" s="255"/>
    </row>
    <row r="41" spans="1:16" ht="66.75" customHeight="1" thickBot="1">
      <c r="A41" s="257"/>
      <c r="B41" s="234"/>
      <c r="C41" s="243"/>
      <c r="D41" s="244"/>
      <c r="E41" s="245"/>
      <c r="F41" s="70"/>
      <c r="G41" s="71"/>
      <c r="H41" s="71"/>
      <c r="I41" s="71"/>
      <c r="J41" s="72"/>
      <c r="K41" s="98" t="s">
        <v>106</v>
      </c>
      <c r="L41" s="96">
        <v>4050</v>
      </c>
      <c r="M41" s="96">
        <v>4833</v>
      </c>
      <c r="N41" s="93">
        <f t="shared" si="1"/>
        <v>119.33333333333334</v>
      </c>
      <c r="O41" s="203"/>
      <c r="P41" s="255"/>
    </row>
    <row r="42" spans="1:16" ht="66.75" customHeight="1" thickBot="1">
      <c r="A42" s="257"/>
      <c r="B42" s="234"/>
      <c r="C42" s="243"/>
      <c r="D42" s="244"/>
      <c r="E42" s="245"/>
      <c r="F42" s="70"/>
      <c r="G42" s="71"/>
      <c r="H42" s="71"/>
      <c r="I42" s="71"/>
      <c r="J42" s="72"/>
      <c r="K42" s="99" t="s">
        <v>107</v>
      </c>
      <c r="L42" s="96">
        <v>156100</v>
      </c>
      <c r="M42" s="96">
        <v>213196</v>
      </c>
      <c r="N42" s="93">
        <f t="shared" si="1"/>
        <v>136.57655349135169</v>
      </c>
      <c r="O42" s="203"/>
      <c r="P42" s="255"/>
    </row>
    <row r="43" spans="1:16" ht="66.75" customHeight="1" thickBot="1">
      <c r="A43" s="257"/>
      <c r="B43" s="234"/>
      <c r="C43" s="243"/>
      <c r="D43" s="244"/>
      <c r="E43" s="245"/>
      <c r="F43" s="70"/>
      <c r="G43" s="71"/>
      <c r="H43" s="71"/>
      <c r="I43" s="71"/>
      <c r="J43" s="72"/>
      <c r="K43" s="102" t="s">
        <v>108</v>
      </c>
      <c r="L43" s="96">
        <v>28</v>
      </c>
      <c r="M43" s="96">
        <v>35</v>
      </c>
      <c r="N43" s="93">
        <f t="shared" si="1"/>
        <v>125</v>
      </c>
      <c r="O43" s="203"/>
      <c r="P43" s="255"/>
    </row>
    <row r="44" spans="1:16" ht="66.75" customHeight="1" thickBot="1">
      <c r="A44" s="257"/>
      <c r="B44" s="234"/>
      <c r="C44" s="243"/>
      <c r="D44" s="244"/>
      <c r="E44" s="245"/>
      <c r="F44" s="70"/>
      <c r="G44" s="71"/>
      <c r="H44" s="71"/>
      <c r="I44" s="71"/>
      <c r="J44" s="72"/>
      <c r="K44" s="98" t="s">
        <v>269</v>
      </c>
      <c r="L44" s="96">
        <v>28</v>
      </c>
      <c r="M44" s="96">
        <v>29.3</v>
      </c>
      <c r="N44" s="93">
        <f t="shared" si="1"/>
        <v>104.64285714285715</v>
      </c>
      <c r="O44" s="203"/>
      <c r="P44" s="255"/>
    </row>
    <row r="45" spans="1:16" ht="66.75" customHeight="1" thickBot="1">
      <c r="A45" s="257"/>
      <c r="B45" s="234"/>
      <c r="C45" s="243"/>
      <c r="D45" s="244"/>
      <c r="E45" s="245"/>
      <c r="F45" s="70"/>
      <c r="G45" s="71"/>
      <c r="H45" s="71"/>
      <c r="I45" s="71"/>
      <c r="J45" s="72"/>
      <c r="K45" s="99" t="s">
        <v>109</v>
      </c>
      <c r="L45" s="96">
        <v>6760</v>
      </c>
      <c r="M45" s="96">
        <v>6298</v>
      </c>
      <c r="N45" s="93">
        <f t="shared" si="1"/>
        <v>93.165680473372774</v>
      </c>
      <c r="O45" s="203"/>
      <c r="P45" s="255"/>
    </row>
    <row r="46" spans="1:16" ht="66.75" customHeight="1" thickBot="1">
      <c r="A46" s="257"/>
      <c r="B46" s="234"/>
      <c r="C46" s="243"/>
      <c r="D46" s="244"/>
      <c r="E46" s="245"/>
      <c r="F46" s="70"/>
      <c r="G46" s="71"/>
      <c r="H46" s="71"/>
      <c r="I46" s="71"/>
      <c r="J46" s="72"/>
      <c r="K46" s="98" t="s">
        <v>110</v>
      </c>
      <c r="L46" s="96">
        <v>166</v>
      </c>
      <c r="M46" s="96">
        <v>158</v>
      </c>
      <c r="N46" s="93">
        <f t="shared" si="1"/>
        <v>95.180722891566262</v>
      </c>
      <c r="O46" s="203"/>
      <c r="P46" s="255"/>
    </row>
    <row r="47" spans="1:16" ht="66.75" customHeight="1" thickBot="1">
      <c r="A47" s="257"/>
      <c r="B47" s="234"/>
      <c r="C47" s="243"/>
      <c r="D47" s="244"/>
      <c r="E47" s="245"/>
      <c r="F47" s="70"/>
      <c r="G47" s="71"/>
      <c r="H47" s="71"/>
      <c r="I47" s="71"/>
      <c r="J47" s="72"/>
      <c r="K47" s="99" t="s">
        <v>111</v>
      </c>
      <c r="L47" s="96">
        <v>1.9</v>
      </c>
      <c r="M47" s="96">
        <v>2.1</v>
      </c>
      <c r="N47" s="93">
        <f t="shared" si="1"/>
        <v>110.5263157894737</v>
      </c>
      <c r="O47" s="203"/>
      <c r="P47" s="255"/>
    </row>
    <row r="48" spans="1:16" ht="66.75" customHeight="1" thickBot="1">
      <c r="A48" s="257"/>
      <c r="B48" s="234"/>
      <c r="C48" s="243"/>
      <c r="D48" s="244"/>
      <c r="E48" s="245"/>
      <c r="F48" s="70"/>
      <c r="G48" s="71"/>
      <c r="H48" s="71"/>
      <c r="I48" s="71"/>
      <c r="J48" s="72"/>
      <c r="K48" s="99" t="s">
        <v>112</v>
      </c>
      <c r="L48" s="96">
        <v>260000</v>
      </c>
      <c r="M48" s="96">
        <v>278325</v>
      </c>
      <c r="N48" s="93">
        <f t="shared" si="1"/>
        <v>107.04807692307692</v>
      </c>
      <c r="O48" s="203"/>
      <c r="P48" s="255"/>
    </row>
    <row r="49" spans="1:129" ht="66.75" customHeight="1" thickBot="1">
      <c r="A49" s="257"/>
      <c r="B49" s="234"/>
      <c r="C49" s="243"/>
      <c r="D49" s="244"/>
      <c r="E49" s="245"/>
      <c r="F49" s="70"/>
      <c r="G49" s="71"/>
      <c r="H49" s="71"/>
      <c r="I49" s="71"/>
      <c r="J49" s="72"/>
      <c r="K49" s="99" t="s">
        <v>113</v>
      </c>
      <c r="L49" s="96">
        <v>530000</v>
      </c>
      <c r="M49" s="96">
        <v>517041</v>
      </c>
      <c r="N49" s="93">
        <f t="shared" si="1"/>
        <v>97.554905660377358</v>
      </c>
      <c r="O49" s="203"/>
      <c r="P49" s="255"/>
    </row>
    <row r="50" spans="1:129" ht="66.75" customHeight="1" thickBot="1">
      <c r="A50" s="257"/>
      <c r="B50" s="234"/>
      <c r="C50" s="243"/>
      <c r="D50" s="244"/>
      <c r="E50" s="245"/>
      <c r="F50" s="70"/>
      <c r="G50" s="71"/>
      <c r="H50" s="71"/>
      <c r="I50" s="71"/>
      <c r="J50" s="72"/>
      <c r="K50" s="102" t="s">
        <v>114</v>
      </c>
      <c r="L50" s="96">
        <v>20</v>
      </c>
      <c r="M50" s="96">
        <v>21</v>
      </c>
      <c r="N50" s="93">
        <f t="shared" si="1"/>
        <v>105</v>
      </c>
      <c r="O50" s="203"/>
      <c r="P50" s="255"/>
    </row>
    <row r="51" spans="1:129" ht="66.75" customHeight="1" thickBot="1">
      <c r="A51" s="257"/>
      <c r="B51" s="234"/>
      <c r="C51" s="243"/>
      <c r="D51" s="244"/>
      <c r="E51" s="245"/>
      <c r="F51" s="70"/>
      <c r="G51" s="71"/>
      <c r="H51" s="71"/>
      <c r="I51" s="71"/>
      <c r="J51" s="72"/>
      <c r="K51" s="98" t="s">
        <v>115</v>
      </c>
      <c r="L51" s="96">
        <v>5</v>
      </c>
      <c r="M51" s="96">
        <v>3</v>
      </c>
      <c r="N51" s="93">
        <f t="shared" si="1"/>
        <v>60</v>
      </c>
      <c r="O51" s="203"/>
      <c r="P51" s="255"/>
    </row>
    <row r="52" spans="1:129" ht="66.75" customHeight="1">
      <c r="A52" s="257"/>
      <c r="B52" s="234"/>
      <c r="C52" s="243"/>
      <c r="D52" s="244"/>
      <c r="E52" s="245"/>
      <c r="F52" s="70"/>
      <c r="G52" s="71"/>
      <c r="H52" s="71"/>
      <c r="I52" s="71"/>
      <c r="J52" s="72"/>
      <c r="K52" s="102" t="s">
        <v>116</v>
      </c>
      <c r="L52" s="96">
        <v>10</v>
      </c>
      <c r="M52" s="96">
        <v>9</v>
      </c>
      <c r="N52" s="93">
        <f t="shared" si="1"/>
        <v>90</v>
      </c>
      <c r="O52" s="203"/>
      <c r="P52" s="255"/>
    </row>
    <row r="53" spans="1:129" ht="60" customHeight="1" thickBot="1">
      <c r="A53" s="258"/>
      <c r="B53" s="254"/>
      <c r="C53" s="246"/>
      <c r="D53" s="247"/>
      <c r="E53" s="248"/>
      <c r="F53" s="54"/>
      <c r="G53" s="55"/>
      <c r="H53" s="55"/>
      <c r="I53" s="55"/>
      <c r="J53" s="56"/>
      <c r="K53" s="275" t="s">
        <v>252</v>
      </c>
      <c r="L53" s="276"/>
      <c r="M53" s="277"/>
      <c r="N53" s="34">
        <f>SUM(N7:N52)/46</f>
        <v>107.24973867030293</v>
      </c>
      <c r="O53" s="204"/>
      <c r="P53" s="255"/>
    </row>
    <row r="54" spans="1:129" s="45" customFormat="1" ht="66.75" customHeight="1">
      <c r="A54" s="256">
        <v>2</v>
      </c>
      <c r="B54" s="233" t="s">
        <v>276</v>
      </c>
      <c r="C54" s="92">
        <v>30</v>
      </c>
      <c r="D54" s="92">
        <v>13</v>
      </c>
      <c r="E54" s="63">
        <f>D54/C54*100</f>
        <v>43.333333333333336</v>
      </c>
      <c r="F54" s="26" t="s">
        <v>200</v>
      </c>
      <c r="G54" s="105">
        <f>G55+G56+G57+G58</f>
        <v>9804.3700000000008</v>
      </c>
      <c r="H54" s="64">
        <f>H55+H56+H57+H58</f>
        <v>2218.2000000000003</v>
      </c>
      <c r="I54" s="64">
        <f>H54/G54*100</f>
        <v>22.624605150560413</v>
      </c>
      <c r="J54" s="65">
        <f>E54/I54*100</f>
        <v>191.53188771676736</v>
      </c>
      <c r="K54" s="103" t="s">
        <v>287</v>
      </c>
      <c r="L54" s="106">
        <v>105.6</v>
      </c>
      <c r="M54" s="106">
        <v>104</v>
      </c>
      <c r="N54" s="107">
        <f>M54/L54*100</f>
        <v>98.484848484848484</v>
      </c>
      <c r="O54" s="236">
        <f>N84*J54/100</f>
        <v>196.6266928136061</v>
      </c>
      <c r="P54" s="255" t="s">
        <v>6</v>
      </c>
      <c r="Q54" s="51"/>
      <c r="R54" s="51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52"/>
      <c r="AF54" s="52"/>
      <c r="AG54" s="52"/>
      <c r="AH54" s="52"/>
      <c r="AI54" s="52"/>
      <c r="AJ54" s="52"/>
      <c r="AK54" s="52"/>
      <c r="AL54" s="52"/>
      <c r="AM54" s="52"/>
      <c r="AN54" s="52"/>
      <c r="AO54" s="52"/>
      <c r="AP54" s="52"/>
      <c r="AQ54" s="52"/>
      <c r="AR54" s="52"/>
      <c r="AS54" s="52"/>
      <c r="AT54" s="52"/>
      <c r="AU54" s="52"/>
      <c r="AV54" s="52"/>
      <c r="AW54" s="52"/>
      <c r="AX54" s="52"/>
      <c r="AY54" s="52"/>
      <c r="AZ54" s="52"/>
      <c r="BA54" s="52"/>
      <c r="BB54" s="52"/>
      <c r="BC54" s="52"/>
      <c r="BD54" s="52"/>
      <c r="BE54" s="52"/>
      <c r="BF54" s="52"/>
      <c r="BG54" s="52"/>
      <c r="BH54" s="52"/>
      <c r="BI54" s="52"/>
      <c r="BJ54" s="52"/>
      <c r="BK54" s="52"/>
      <c r="BL54" s="52"/>
      <c r="BM54" s="52"/>
      <c r="BN54" s="52"/>
      <c r="BO54" s="52"/>
      <c r="BP54" s="52"/>
      <c r="BQ54" s="52"/>
      <c r="BR54" s="52"/>
      <c r="BS54" s="52"/>
      <c r="BT54" s="52"/>
      <c r="BU54" s="52"/>
      <c r="BV54" s="52"/>
      <c r="BW54" s="52"/>
      <c r="BX54" s="52"/>
      <c r="BY54" s="52"/>
      <c r="BZ54" s="52"/>
      <c r="CA54" s="52"/>
      <c r="CB54" s="52"/>
      <c r="CC54" s="52"/>
      <c r="CD54" s="52"/>
      <c r="CE54" s="52"/>
      <c r="CF54" s="52"/>
      <c r="CG54" s="52"/>
      <c r="CH54" s="52"/>
      <c r="CI54" s="52"/>
      <c r="CJ54" s="52"/>
      <c r="CK54" s="52"/>
      <c r="CL54" s="52"/>
      <c r="CM54" s="52"/>
      <c r="CN54" s="52"/>
      <c r="CO54" s="52"/>
      <c r="CP54" s="52"/>
      <c r="CQ54" s="52"/>
      <c r="CR54" s="52"/>
      <c r="CS54" s="52"/>
      <c r="CT54" s="52"/>
      <c r="CU54" s="52"/>
      <c r="CV54" s="52"/>
      <c r="CW54" s="52"/>
      <c r="CX54" s="52"/>
      <c r="CY54" s="52"/>
      <c r="CZ54" s="52"/>
      <c r="DA54" s="52"/>
      <c r="DB54" s="52"/>
      <c r="DC54" s="52"/>
      <c r="DD54" s="52"/>
      <c r="DE54" s="52"/>
      <c r="DF54" s="52"/>
      <c r="DG54" s="52"/>
      <c r="DH54" s="52"/>
      <c r="DI54" s="52"/>
      <c r="DJ54" s="52"/>
      <c r="DK54" s="52"/>
      <c r="DL54" s="52"/>
      <c r="DM54" s="52"/>
      <c r="DN54" s="52"/>
      <c r="DO54" s="52"/>
      <c r="DP54" s="52"/>
      <c r="DQ54" s="52"/>
      <c r="DR54" s="52"/>
      <c r="DS54" s="52"/>
      <c r="DT54" s="52"/>
      <c r="DU54" s="52"/>
      <c r="DV54" s="52"/>
      <c r="DW54" s="52"/>
      <c r="DX54" s="52"/>
      <c r="DY54" s="52"/>
    </row>
    <row r="55" spans="1:129" s="45" customFormat="1" ht="79.5" customHeight="1">
      <c r="A55" s="257"/>
      <c r="B55" s="234"/>
      <c r="C55" s="240" t="s">
        <v>42</v>
      </c>
      <c r="D55" s="284"/>
      <c r="E55" s="285"/>
      <c r="F55" s="31" t="s">
        <v>255</v>
      </c>
      <c r="G55" s="66">
        <v>4651.6400000000003</v>
      </c>
      <c r="H55" s="66">
        <v>1142</v>
      </c>
      <c r="I55" s="64">
        <f>H55/G55*100</f>
        <v>24.55048112063702</v>
      </c>
      <c r="J55" s="65">
        <f>E55/I55*100</f>
        <v>0</v>
      </c>
      <c r="K55" s="103" t="s">
        <v>2</v>
      </c>
      <c r="L55" s="106">
        <v>108.8</v>
      </c>
      <c r="M55" s="106">
        <v>108.1</v>
      </c>
      <c r="N55" s="107">
        <f t="shared" ref="N55:N83" si="2">M55/L55*100</f>
        <v>99.356617647058826</v>
      </c>
      <c r="O55" s="203"/>
      <c r="P55" s="255"/>
      <c r="Q55" s="44"/>
      <c r="R55" s="44"/>
    </row>
    <row r="56" spans="1:129" s="45" customFormat="1" ht="76.5" customHeight="1">
      <c r="A56" s="257"/>
      <c r="B56" s="234"/>
      <c r="C56" s="286"/>
      <c r="D56" s="287"/>
      <c r="E56" s="288"/>
      <c r="F56" s="31" t="s">
        <v>254</v>
      </c>
      <c r="G56" s="66">
        <v>3167.31</v>
      </c>
      <c r="H56" s="66">
        <v>1061.8</v>
      </c>
      <c r="I56" s="64">
        <f>H56/G56*100</f>
        <v>33.523715708282417</v>
      </c>
      <c r="J56" s="33">
        <f>E56/I56*100</f>
        <v>0</v>
      </c>
      <c r="K56" s="103" t="s">
        <v>3</v>
      </c>
      <c r="L56" s="106">
        <v>102</v>
      </c>
      <c r="M56" s="106">
        <v>100</v>
      </c>
      <c r="N56" s="107">
        <f t="shared" si="2"/>
        <v>98.039215686274503</v>
      </c>
      <c r="O56" s="203"/>
      <c r="P56" s="255"/>
      <c r="Q56" s="44"/>
      <c r="R56" s="44"/>
    </row>
    <row r="57" spans="1:129" s="45" customFormat="1" ht="65.25" customHeight="1">
      <c r="A57" s="257"/>
      <c r="B57" s="234"/>
      <c r="C57" s="286"/>
      <c r="D57" s="287"/>
      <c r="E57" s="288"/>
      <c r="F57" s="31" t="s">
        <v>256</v>
      </c>
      <c r="G57" s="108">
        <v>78</v>
      </c>
      <c r="H57" s="66">
        <v>14.4</v>
      </c>
      <c r="I57" s="64">
        <f>H57/G57*100</f>
        <v>18.461538461538463</v>
      </c>
      <c r="J57" s="33">
        <f>E57/I57*100</f>
        <v>0</v>
      </c>
      <c r="K57" s="103" t="s">
        <v>288</v>
      </c>
      <c r="L57" s="106">
        <v>103</v>
      </c>
      <c r="M57" s="106">
        <v>98.3</v>
      </c>
      <c r="N57" s="107">
        <f t="shared" si="2"/>
        <v>95.436893203883486</v>
      </c>
      <c r="O57" s="203"/>
      <c r="P57" s="255"/>
      <c r="Q57" s="44"/>
      <c r="R57" s="44"/>
    </row>
    <row r="58" spans="1:129" s="45" customFormat="1" ht="86.25" customHeight="1">
      <c r="A58" s="257"/>
      <c r="B58" s="234"/>
      <c r="C58" s="286"/>
      <c r="D58" s="287"/>
      <c r="E58" s="288"/>
      <c r="F58" s="32" t="s">
        <v>257</v>
      </c>
      <c r="G58" s="66">
        <v>1907.42</v>
      </c>
      <c r="H58" s="66"/>
      <c r="I58" s="64">
        <f>H58/G58*100</f>
        <v>0</v>
      </c>
      <c r="J58" s="33" t="e">
        <f>E58/I58*100</f>
        <v>#DIV/0!</v>
      </c>
      <c r="K58" s="109" t="s">
        <v>297</v>
      </c>
      <c r="L58" s="106">
        <v>14.5</v>
      </c>
      <c r="M58" s="106">
        <v>3.9</v>
      </c>
      <c r="N58" s="107">
        <f t="shared" si="2"/>
        <v>26.896551724137929</v>
      </c>
      <c r="O58" s="203"/>
      <c r="P58" s="255"/>
      <c r="Q58" s="53"/>
      <c r="R58" s="44"/>
    </row>
    <row r="59" spans="1:129" ht="153" customHeight="1">
      <c r="A59" s="257"/>
      <c r="B59" s="234"/>
      <c r="C59" s="286"/>
      <c r="D59" s="287"/>
      <c r="E59" s="288"/>
      <c r="F59" s="110"/>
      <c r="G59" s="111"/>
      <c r="H59" s="111"/>
      <c r="I59" s="111"/>
      <c r="J59" s="111"/>
      <c r="K59" s="103" t="s">
        <v>300</v>
      </c>
      <c r="L59" s="112" t="s">
        <v>301</v>
      </c>
      <c r="M59" s="106">
        <v>0</v>
      </c>
      <c r="N59" s="107">
        <v>0</v>
      </c>
      <c r="O59" s="203"/>
      <c r="P59" s="255"/>
    </row>
    <row r="60" spans="1:129" ht="63.75" customHeight="1">
      <c r="A60" s="257"/>
      <c r="B60" s="234"/>
      <c r="C60" s="267"/>
      <c r="D60" s="268"/>
      <c r="E60" s="269"/>
      <c r="F60" s="113"/>
      <c r="G60" s="114"/>
      <c r="H60" s="114"/>
      <c r="I60" s="114"/>
      <c r="J60" s="114"/>
      <c r="K60" s="103" t="s">
        <v>302</v>
      </c>
      <c r="L60" s="106">
        <v>21515</v>
      </c>
      <c r="M60" s="106">
        <v>20481</v>
      </c>
      <c r="N60" s="107">
        <f t="shared" si="2"/>
        <v>95.194050662328607</v>
      </c>
      <c r="O60" s="203"/>
      <c r="P60" s="255"/>
    </row>
    <row r="61" spans="1:129" ht="63.75" customHeight="1">
      <c r="A61" s="257"/>
      <c r="B61" s="234"/>
      <c r="C61" s="267"/>
      <c r="D61" s="268"/>
      <c r="E61" s="269"/>
      <c r="F61" s="113"/>
      <c r="G61" s="114"/>
      <c r="H61" s="114"/>
      <c r="I61" s="114"/>
      <c r="J61" s="114"/>
      <c r="K61" s="115" t="s">
        <v>303</v>
      </c>
      <c r="L61" s="106">
        <v>107.4</v>
      </c>
      <c r="M61" s="106">
        <v>107.4</v>
      </c>
      <c r="N61" s="107">
        <f t="shared" si="2"/>
        <v>100</v>
      </c>
      <c r="O61" s="203"/>
      <c r="P61" s="255"/>
    </row>
    <row r="62" spans="1:129" ht="63.75" customHeight="1">
      <c r="A62" s="257"/>
      <c r="B62" s="234"/>
      <c r="C62" s="267"/>
      <c r="D62" s="268"/>
      <c r="E62" s="269"/>
      <c r="F62" s="70"/>
      <c r="G62" s="71"/>
      <c r="H62" s="71"/>
      <c r="I62" s="71"/>
      <c r="J62" s="71"/>
      <c r="K62" s="115" t="s">
        <v>0</v>
      </c>
      <c r="L62" s="106">
        <v>64700</v>
      </c>
      <c r="M62" s="106">
        <v>58798</v>
      </c>
      <c r="N62" s="107">
        <f t="shared" si="2"/>
        <v>90.877897990726424</v>
      </c>
      <c r="O62" s="203"/>
      <c r="P62" s="255"/>
    </row>
    <row r="63" spans="1:129" ht="63.75" customHeight="1">
      <c r="A63" s="257"/>
      <c r="B63" s="234"/>
      <c r="C63" s="267"/>
      <c r="D63" s="268"/>
      <c r="E63" s="269"/>
      <c r="F63" s="70"/>
      <c r="G63" s="71"/>
      <c r="H63" s="71"/>
      <c r="I63" s="71"/>
      <c r="J63" s="71"/>
      <c r="K63" s="115" t="s">
        <v>1</v>
      </c>
      <c r="L63" s="106">
        <v>81000</v>
      </c>
      <c r="M63" s="106">
        <v>69052</v>
      </c>
      <c r="N63" s="107">
        <f t="shared" si="2"/>
        <v>85.249382716049382</v>
      </c>
      <c r="O63" s="203"/>
      <c r="P63" s="255"/>
    </row>
    <row r="64" spans="1:129" ht="96.75" customHeight="1">
      <c r="A64" s="257"/>
      <c r="B64" s="234"/>
      <c r="C64" s="116"/>
      <c r="D64" s="117"/>
      <c r="E64" s="118"/>
      <c r="F64" s="70"/>
      <c r="G64" s="71"/>
      <c r="H64" s="71"/>
      <c r="I64" s="71"/>
      <c r="J64" s="71"/>
      <c r="K64" s="115" t="s">
        <v>22</v>
      </c>
      <c r="L64" s="106">
        <v>33100</v>
      </c>
      <c r="M64" s="106">
        <v>33630</v>
      </c>
      <c r="N64" s="107">
        <f t="shared" si="2"/>
        <v>101.6012084592145</v>
      </c>
      <c r="O64" s="203"/>
      <c r="P64" s="255"/>
    </row>
    <row r="65" spans="1:16" ht="195" customHeight="1">
      <c r="A65" s="257"/>
      <c r="B65" s="234"/>
      <c r="C65" s="116"/>
      <c r="D65" s="117"/>
      <c r="E65" s="118"/>
      <c r="F65" s="70"/>
      <c r="G65" s="71"/>
      <c r="H65" s="71"/>
      <c r="I65" s="71"/>
      <c r="J65" s="71"/>
      <c r="K65" s="115" t="s">
        <v>23</v>
      </c>
      <c r="L65" s="106">
        <v>150</v>
      </c>
      <c r="M65" s="106">
        <v>627</v>
      </c>
      <c r="N65" s="107">
        <f t="shared" si="2"/>
        <v>418</v>
      </c>
      <c r="O65" s="203"/>
      <c r="P65" s="255"/>
    </row>
    <row r="66" spans="1:16" ht="63.75" customHeight="1">
      <c r="A66" s="257"/>
      <c r="B66" s="234"/>
      <c r="C66" s="116"/>
      <c r="D66" s="117"/>
      <c r="E66" s="118"/>
      <c r="F66" s="70"/>
      <c r="G66" s="71"/>
      <c r="H66" s="71"/>
      <c r="I66" s="71"/>
      <c r="J66" s="71"/>
      <c r="K66" s="115" t="s">
        <v>24</v>
      </c>
      <c r="L66" s="106">
        <v>6</v>
      </c>
      <c r="M66" s="106">
        <v>2</v>
      </c>
      <c r="N66" s="107">
        <f t="shared" si="2"/>
        <v>33.333333333333329</v>
      </c>
      <c r="O66" s="203"/>
      <c r="P66" s="255"/>
    </row>
    <row r="67" spans="1:16" ht="63.75" customHeight="1">
      <c r="A67" s="257"/>
      <c r="B67" s="234"/>
      <c r="C67" s="116"/>
      <c r="D67" s="117"/>
      <c r="E67" s="118"/>
      <c r="F67" s="70"/>
      <c r="G67" s="71"/>
      <c r="H67" s="71"/>
      <c r="I67" s="71"/>
      <c r="J67" s="71"/>
      <c r="K67" s="115" t="s">
        <v>25</v>
      </c>
      <c r="L67" s="106">
        <v>8</v>
      </c>
      <c r="M67" s="106">
        <v>8</v>
      </c>
      <c r="N67" s="107">
        <f t="shared" si="2"/>
        <v>100</v>
      </c>
      <c r="O67" s="203"/>
      <c r="P67" s="255"/>
    </row>
    <row r="68" spans="1:16" ht="133.5" customHeight="1">
      <c r="A68" s="257"/>
      <c r="B68" s="234"/>
      <c r="C68" s="116"/>
      <c r="D68" s="117"/>
      <c r="E68" s="118"/>
      <c r="F68" s="70"/>
      <c r="G68" s="71"/>
      <c r="H68" s="71"/>
      <c r="I68" s="71"/>
      <c r="J68" s="71"/>
      <c r="K68" s="115" t="s">
        <v>26</v>
      </c>
      <c r="L68" s="106">
        <v>441</v>
      </c>
      <c r="M68" s="106">
        <v>366</v>
      </c>
      <c r="N68" s="107">
        <f t="shared" si="2"/>
        <v>82.993197278911566</v>
      </c>
      <c r="O68" s="203"/>
      <c r="P68" s="255"/>
    </row>
    <row r="69" spans="1:16" ht="63.75" customHeight="1">
      <c r="A69" s="257"/>
      <c r="B69" s="234"/>
      <c r="C69" s="116"/>
      <c r="D69" s="117"/>
      <c r="E69" s="118"/>
      <c r="F69" s="70"/>
      <c r="G69" s="71"/>
      <c r="H69" s="71"/>
      <c r="I69" s="71"/>
      <c r="J69" s="71"/>
      <c r="K69" s="119" t="s">
        <v>27</v>
      </c>
      <c r="L69" s="106">
        <v>5223</v>
      </c>
      <c r="M69" s="106">
        <v>5540</v>
      </c>
      <c r="N69" s="107">
        <f t="shared" si="2"/>
        <v>106.06930882634502</v>
      </c>
      <c r="O69" s="203"/>
      <c r="P69" s="255"/>
    </row>
    <row r="70" spans="1:16" ht="63.75" customHeight="1">
      <c r="A70" s="257"/>
      <c r="B70" s="234"/>
      <c r="C70" s="116"/>
      <c r="D70" s="117"/>
      <c r="E70" s="118"/>
      <c r="F70" s="70"/>
      <c r="G70" s="71"/>
      <c r="H70" s="71"/>
      <c r="I70" s="71"/>
      <c r="J70" s="71"/>
      <c r="K70" s="120" t="s">
        <v>28</v>
      </c>
      <c r="L70" s="106">
        <v>10478</v>
      </c>
      <c r="M70" s="106">
        <v>10780</v>
      </c>
      <c r="N70" s="107">
        <f t="shared" si="2"/>
        <v>102.88222943309793</v>
      </c>
      <c r="O70" s="203"/>
      <c r="P70" s="255"/>
    </row>
    <row r="71" spans="1:16" ht="43.5" customHeight="1">
      <c r="A71" s="257"/>
      <c r="B71" s="234"/>
      <c r="C71" s="116"/>
      <c r="D71" s="117"/>
      <c r="E71" s="118"/>
      <c r="F71" s="70"/>
      <c r="G71" s="71"/>
      <c r="H71" s="71"/>
      <c r="I71" s="71"/>
      <c r="J71" s="71"/>
      <c r="K71" s="120" t="s">
        <v>29</v>
      </c>
      <c r="L71" s="106">
        <v>20101</v>
      </c>
      <c r="M71" s="106">
        <v>19300</v>
      </c>
      <c r="N71" s="107">
        <f t="shared" si="2"/>
        <v>96.015123625690265</v>
      </c>
      <c r="O71" s="203"/>
      <c r="P71" s="255"/>
    </row>
    <row r="72" spans="1:16" ht="43.5" customHeight="1">
      <c r="A72" s="257"/>
      <c r="B72" s="234"/>
      <c r="C72" s="116"/>
      <c r="D72" s="117"/>
      <c r="E72" s="118"/>
      <c r="F72" s="70"/>
      <c r="G72" s="71"/>
      <c r="H72" s="71"/>
      <c r="I72" s="71"/>
      <c r="J72" s="71"/>
      <c r="K72" s="115" t="s">
        <v>30</v>
      </c>
      <c r="L72" s="106">
        <v>15019</v>
      </c>
      <c r="M72" s="106">
        <v>15262</v>
      </c>
      <c r="N72" s="107">
        <f t="shared" si="2"/>
        <v>101.61795059591185</v>
      </c>
      <c r="O72" s="203"/>
      <c r="P72" s="255"/>
    </row>
    <row r="73" spans="1:16" ht="43.5" customHeight="1">
      <c r="A73" s="257"/>
      <c r="B73" s="234"/>
      <c r="C73" s="116"/>
      <c r="D73" s="117"/>
      <c r="E73" s="118"/>
      <c r="F73" s="70"/>
      <c r="G73" s="71"/>
      <c r="H73" s="71"/>
      <c r="I73" s="71"/>
      <c r="J73" s="71"/>
      <c r="K73" s="115" t="s">
        <v>31</v>
      </c>
      <c r="L73" s="106">
        <v>3503</v>
      </c>
      <c r="M73" s="106">
        <v>3423</v>
      </c>
      <c r="N73" s="107">
        <f t="shared" si="2"/>
        <v>97.716243220097056</v>
      </c>
      <c r="O73" s="203"/>
      <c r="P73" s="255"/>
    </row>
    <row r="74" spans="1:16" ht="98.25" customHeight="1">
      <c r="A74" s="257"/>
      <c r="B74" s="234"/>
      <c r="C74" s="116"/>
      <c r="D74" s="117"/>
      <c r="E74" s="118"/>
      <c r="F74" s="70"/>
      <c r="G74" s="71"/>
      <c r="H74" s="71"/>
      <c r="I74" s="71"/>
      <c r="J74" s="71"/>
      <c r="K74" s="120" t="s">
        <v>32</v>
      </c>
      <c r="L74" s="121">
        <v>4900</v>
      </c>
      <c r="M74" s="106">
        <v>4869</v>
      </c>
      <c r="N74" s="107">
        <f t="shared" si="2"/>
        <v>99.367346938775512</v>
      </c>
      <c r="O74" s="203"/>
      <c r="P74" s="255"/>
    </row>
    <row r="75" spans="1:16" ht="54" customHeight="1">
      <c r="A75" s="257"/>
      <c r="B75" s="234"/>
      <c r="C75" s="116"/>
      <c r="D75" s="117"/>
      <c r="E75" s="118"/>
      <c r="F75" s="70"/>
      <c r="G75" s="71"/>
      <c r="H75" s="71"/>
      <c r="I75" s="71"/>
      <c r="J75" s="71"/>
      <c r="K75" s="120" t="s">
        <v>33</v>
      </c>
      <c r="L75" s="121">
        <v>80</v>
      </c>
      <c r="M75" s="106">
        <v>72</v>
      </c>
      <c r="N75" s="107">
        <f t="shared" si="2"/>
        <v>90</v>
      </c>
      <c r="O75" s="203"/>
      <c r="P75" s="255"/>
    </row>
    <row r="76" spans="1:16" ht="58.5" customHeight="1">
      <c r="A76" s="257"/>
      <c r="B76" s="234"/>
      <c r="C76" s="116"/>
      <c r="D76" s="117"/>
      <c r="E76" s="118"/>
      <c r="F76" s="70"/>
      <c r="G76" s="71"/>
      <c r="H76" s="71"/>
      <c r="I76" s="71"/>
      <c r="J76" s="71"/>
      <c r="K76" s="120" t="s">
        <v>34</v>
      </c>
      <c r="L76" s="121">
        <v>21</v>
      </c>
      <c r="M76" s="106">
        <v>25</v>
      </c>
      <c r="N76" s="107">
        <f t="shared" si="2"/>
        <v>119.04761904761905</v>
      </c>
      <c r="O76" s="203"/>
      <c r="P76" s="255"/>
    </row>
    <row r="77" spans="1:16" ht="130.5" customHeight="1">
      <c r="A77" s="257"/>
      <c r="B77" s="234"/>
      <c r="C77" s="116"/>
      <c r="D77" s="117"/>
      <c r="E77" s="118"/>
      <c r="F77" s="70"/>
      <c r="G77" s="71"/>
      <c r="H77" s="71"/>
      <c r="I77" s="71"/>
      <c r="J77" s="71"/>
      <c r="K77" s="119" t="s">
        <v>35</v>
      </c>
      <c r="L77" s="121">
        <v>4</v>
      </c>
      <c r="M77" s="106">
        <v>4</v>
      </c>
      <c r="N77" s="107">
        <f t="shared" si="2"/>
        <v>100</v>
      </c>
      <c r="O77" s="203"/>
      <c r="P77" s="255"/>
    </row>
    <row r="78" spans="1:16" ht="99.75" customHeight="1">
      <c r="A78" s="257"/>
      <c r="B78" s="234"/>
      <c r="C78" s="116"/>
      <c r="D78" s="117"/>
      <c r="E78" s="118"/>
      <c r="F78" s="70"/>
      <c r="G78" s="71"/>
      <c r="H78" s="71"/>
      <c r="I78" s="71"/>
      <c r="J78" s="71"/>
      <c r="K78" s="119" t="s">
        <v>36</v>
      </c>
      <c r="L78" s="121">
        <v>20</v>
      </c>
      <c r="M78" s="106">
        <v>40</v>
      </c>
      <c r="N78" s="107">
        <f t="shared" si="2"/>
        <v>200</v>
      </c>
      <c r="O78" s="203"/>
      <c r="P78" s="255"/>
    </row>
    <row r="79" spans="1:16" ht="87" customHeight="1">
      <c r="A79" s="257"/>
      <c r="B79" s="234"/>
      <c r="C79" s="116"/>
      <c r="D79" s="117"/>
      <c r="E79" s="118"/>
      <c r="F79" s="70"/>
      <c r="G79" s="71"/>
      <c r="H79" s="71"/>
      <c r="I79" s="71"/>
      <c r="J79" s="71"/>
      <c r="K79" s="119" t="s">
        <v>37</v>
      </c>
      <c r="L79" s="121">
        <v>83</v>
      </c>
      <c r="M79" s="106">
        <v>95.2</v>
      </c>
      <c r="N79" s="107">
        <f t="shared" si="2"/>
        <v>114.6987951807229</v>
      </c>
      <c r="O79" s="203"/>
      <c r="P79" s="255"/>
    </row>
    <row r="80" spans="1:16" ht="208.5" customHeight="1">
      <c r="A80" s="257"/>
      <c r="B80" s="234"/>
      <c r="C80" s="116"/>
      <c r="D80" s="117"/>
      <c r="E80" s="118"/>
      <c r="F80" s="70"/>
      <c r="G80" s="71"/>
      <c r="H80" s="71"/>
      <c r="I80" s="71"/>
      <c r="J80" s="71"/>
      <c r="K80" s="120" t="s">
        <v>38</v>
      </c>
      <c r="L80" s="121">
        <v>5</v>
      </c>
      <c r="M80" s="106">
        <v>5</v>
      </c>
      <c r="N80" s="107">
        <f t="shared" si="2"/>
        <v>100</v>
      </c>
      <c r="O80" s="203"/>
      <c r="P80" s="255"/>
    </row>
    <row r="81" spans="1:129" ht="99.75" customHeight="1">
      <c r="A81" s="257"/>
      <c r="B81" s="234"/>
      <c r="C81" s="116"/>
      <c r="D81" s="117"/>
      <c r="E81" s="118"/>
      <c r="F81" s="70"/>
      <c r="G81" s="71"/>
      <c r="H81" s="71"/>
      <c r="I81" s="71"/>
      <c r="J81" s="71"/>
      <c r="K81" s="120" t="s">
        <v>39</v>
      </c>
      <c r="L81" s="121">
        <v>6.5</v>
      </c>
      <c r="M81" s="122">
        <v>5</v>
      </c>
      <c r="N81" s="107">
        <f t="shared" si="2"/>
        <v>76.923076923076934</v>
      </c>
      <c r="O81" s="203"/>
      <c r="P81" s="255"/>
    </row>
    <row r="82" spans="1:129" ht="132.75" customHeight="1">
      <c r="A82" s="257"/>
      <c r="B82" s="234"/>
      <c r="C82" s="116"/>
      <c r="D82" s="117"/>
      <c r="E82" s="118"/>
      <c r="F82" s="70"/>
      <c r="G82" s="71"/>
      <c r="H82" s="71"/>
      <c r="I82" s="71"/>
      <c r="J82" s="71"/>
      <c r="K82" s="120" t="s">
        <v>40</v>
      </c>
      <c r="L82" s="121">
        <v>3</v>
      </c>
      <c r="M82" s="106">
        <v>3</v>
      </c>
      <c r="N82" s="107">
        <f t="shared" si="2"/>
        <v>100</v>
      </c>
      <c r="O82" s="203"/>
      <c r="P82" s="255"/>
    </row>
    <row r="83" spans="1:129" ht="159" customHeight="1">
      <c r="A83" s="257"/>
      <c r="B83" s="234"/>
      <c r="C83" s="116"/>
      <c r="D83" s="117"/>
      <c r="E83" s="118"/>
      <c r="F83" s="70"/>
      <c r="G83" s="71"/>
      <c r="H83" s="71"/>
      <c r="I83" s="71"/>
      <c r="J83" s="71"/>
      <c r="K83" s="123" t="s">
        <v>41</v>
      </c>
      <c r="L83" s="106">
        <v>2</v>
      </c>
      <c r="M83" s="106">
        <v>1</v>
      </c>
      <c r="N83" s="107">
        <f t="shared" si="2"/>
        <v>50</v>
      </c>
      <c r="O83" s="203"/>
      <c r="P83" s="255"/>
    </row>
    <row r="84" spans="1:129" ht="60" customHeight="1" thickBot="1">
      <c r="A84" s="258"/>
      <c r="B84" s="254"/>
      <c r="C84" s="124"/>
      <c r="D84" s="125"/>
      <c r="E84" s="126"/>
      <c r="F84" s="54"/>
      <c r="G84" s="55"/>
      <c r="H84" s="55"/>
      <c r="I84" s="55"/>
      <c r="J84" s="56"/>
      <c r="K84" s="279" t="s">
        <v>252</v>
      </c>
      <c r="L84" s="280"/>
      <c r="M84" s="281"/>
      <c r="N84" s="34">
        <f>(N54+N55+N56+N57+N58+N59+N60+N61+N62+N63+N64+N65+N66+N67+N68+N69+N70+N71+N72+N73+N74+N75+N76+N77+N78+N79+N80+N81+N82+N83)/30</f>
        <v>102.66002969927013</v>
      </c>
      <c r="O84" s="204"/>
      <c r="P84" s="255"/>
    </row>
    <row r="85" spans="1:129" s="45" customFormat="1" ht="66.75" customHeight="1">
      <c r="A85" s="264">
        <v>3</v>
      </c>
      <c r="B85" s="259" t="s">
        <v>262</v>
      </c>
      <c r="C85" s="74">
        <v>53</v>
      </c>
      <c r="D85" s="74">
        <v>47</v>
      </c>
      <c r="E85" s="63">
        <f>D85/C85*100</f>
        <v>88.679245283018872</v>
      </c>
      <c r="F85" s="26" t="s">
        <v>200</v>
      </c>
      <c r="G85" s="64">
        <f>G86+G87+G88+G89</f>
        <v>50</v>
      </c>
      <c r="H85" s="64">
        <f>H86+H87+H88+H89</f>
        <v>50</v>
      </c>
      <c r="I85" s="64">
        <f>H85/G85*100</f>
        <v>100</v>
      </c>
      <c r="J85" s="127">
        <f>E85/I85*100</f>
        <v>88.679245283018872</v>
      </c>
      <c r="K85" s="29" t="s">
        <v>171</v>
      </c>
      <c r="L85" s="28">
        <v>9</v>
      </c>
      <c r="M85" s="28">
        <v>7</v>
      </c>
      <c r="N85" s="128">
        <f t="shared" ref="N85:N90" si="3">M85/L85*100</f>
        <v>77.777777777777786</v>
      </c>
      <c r="O85" s="265">
        <f>N91*J85/100</f>
        <v>80.601053789952445</v>
      </c>
      <c r="P85" s="255" t="s">
        <v>5</v>
      </c>
      <c r="Q85" s="51"/>
      <c r="R85" s="51"/>
      <c r="S85" s="52"/>
      <c r="T85" s="52"/>
      <c r="U85" s="52"/>
      <c r="V85" s="52"/>
      <c r="W85" s="52"/>
      <c r="X85" s="52"/>
      <c r="Y85" s="52"/>
      <c r="Z85" s="52"/>
      <c r="AA85" s="52"/>
      <c r="AB85" s="52"/>
      <c r="AC85" s="52"/>
      <c r="AD85" s="52"/>
      <c r="AE85" s="52"/>
      <c r="AF85" s="52"/>
      <c r="AG85" s="52"/>
      <c r="AH85" s="52"/>
      <c r="AI85" s="52"/>
      <c r="AJ85" s="52"/>
      <c r="AK85" s="52"/>
      <c r="AL85" s="52"/>
      <c r="AM85" s="52"/>
      <c r="AN85" s="52"/>
      <c r="AO85" s="52"/>
      <c r="AP85" s="52"/>
      <c r="AQ85" s="52"/>
      <c r="AR85" s="52"/>
      <c r="AS85" s="52"/>
      <c r="AT85" s="52"/>
      <c r="AU85" s="52"/>
      <c r="AV85" s="52"/>
      <c r="AW85" s="52"/>
      <c r="AX85" s="52"/>
      <c r="AY85" s="52"/>
      <c r="AZ85" s="52"/>
      <c r="BA85" s="52"/>
      <c r="BB85" s="52"/>
      <c r="BC85" s="52"/>
      <c r="BD85" s="52"/>
      <c r="BE85" s="52"/>
      <c r="BF85" s="52"/>
      <c r="BG85" s="52"/>
      <c r="BH85" s="52"/>
      <c r="BI85" s="52"/>
      <c r="BJ85" s="52"/>
      <c r="BK85" s="52"/>
      <c r="BL85" s="52"/>
      <c r="BM85" s="52"/>
      <c r="BN85" s="52"/>
      <c r="BO85" s="52"/>
      <c r="BP85" s="52"/>
      <c r="BQ85" s="52"/>
      <c r="BR85" s="52"/>
      <c r="BS85" s="52"/>
      <c r="BT85" s="52"/>
      <c r="BU85" s="52"/>
      <c r="BV85" s="52"/>
      <c r="BW85" s="52"/>
      <c r="BX85" s="52"/>
      <c r="BY85" s="52"/>
      <c r="BZ85" s="52"/>
      <c r="CA85" s="52"/>
      <c r="CB85" s="52"/>
      <c r="CC85" s="52"/>
      <c r="CD85" s="52"/>
      <c r="CE85" s="52"/>
      <c r="CF85" s="52"/>
      <c r="CG85" s="52"/>
      <c r="CH85" s="52"/>
      <c r="CI85" s="52"/>
      <c r="CJ85" s="52"/>
      <c r="CK85" s="52"/>
      <c r="CL85" s="52"/>
      <c r="CM85" s="52"/>
      <c r="CN85" s="52"/>
      <c r="CO85" s="52"/>
      <c r="CP85" s="52"/>
      <c r="CQ85" s="52"/>
      <c r="CR85" s="52"/>
      <c r="CS85" s="52"/>
      <c r="CT85" s="52"/>
      <c r="CU85" s="52"/>
      <c r="CV85" s="52"/>
      <c r="CW85" s="52"/>
      <c r="CX85" s="52"/>
      <c r="CY85" s="52"/>
      <c r="CZ85" s="52"/>
      <c r="DA85" s="52"/>
      <c r="DB85" s="52"/>
      <c r="DC85" s="52"/>
      <c r="DD85" s="52"/>
      <c r="DE85" s="52"/>
      <c r="DF85" s="52"/>
      <c r="DG85" s="52"/>
      <c r="DH85" s="52"/>
      <c r="DI85" s="52"/>
      <c r="DJ85" s="52"/>
      <c r="DK85" s="52"/>
      <c r="DL85" s="52"/>
      <c r="DM85" s="52"/>
      <c r="DN85" s="52"/>
      <c r="DO85" s="52"/>
      <c r="DP85" s="52"/>
      <c r="DQ85" s="52"/>
      <c r="DR85" s="52"/>
      <c r="DS85" s="52"/>
      <c r="DT85" s="52"/>
      <c r="DU85" s="52"/>
      <c r="DV85" s="52"/>
      <c r="DW85" s="52"/>
      <c r="DX85" s="52"/>
      <c r="DY85" s="52"/>
    </row>
    <row r="86" spans="1:129" s="45" customFormat="1" ht="79.5" customHeight="1">
      <c r="A86" s="257"/>
      <c r="B86" s="260"/>
      <c r="C86" s="240" t="s">
        <v>260</v>
      </c>
      <c r="D86" s="241"/>
      <c r="E86" s="242"/>
      <c r="F86" s="31" t="s">
        <v>255</v>
      </c>
      <c r="G86" s="66">
        <v>0</v>
      </c>
      <c r="H86" s="66">
        <v>0</v>
      </c>
      <c r="I86" s="64"/>
      <c r="J86" s="33"/>
      <c r="K86" s="94" t="s">
        <v>8</v>
      </c>
      <c r="L86" s="28">
        <v>860</v>
      </c>
      <c r="M86" s="30">
        <v>865</v>
      </c>
      <c r="N86" s="128">
        <f t="shared" si="3"/>
        <v>100.58139534883721</v>
      </c>
      <c r="O86" s="266"/>
      <c r="P86" s="255"/>
      <c r="Q86" s="44"/>
      <c r="R86" s="44"/>
    </row>
    <row r="87" spans="1:129" s="45" customFormat="1" ht="119.25" customHeight="1">
      <c r="A87" s="257"/>
      <c r="B87" s="260"/>
      <c r="C87" s="243"/>
      <c r="D87" s="244"/>
      <c r="E87" s="245"/>
      <c r="F87" s="31" t="s">
        <v>254</v>
      </c>
      <c r="G87" s="66">
        <v>0</v>
      </c>
      <c r="H87" s="66">
        <v>0</v>
      </c>
      <c r="I87" s="64"/>
      <c r="J87" s="33"/>
      <c r="K87" s="94" t="s">
        <v>172</v>
      </c>
      <c r="L87" s="30">
        <v>90</v>
      </c>
      <c r="M87" s="30">
        <v>91</v>
      </c>
      <c r="N87" s="128">
        <f t="shared" si="3"/>
        <v>101.11111111111111</v>
      </c>
      <c r="O87" s="266"/>
      <c r="P87" s="255"/>
      <c r="Q87" s="44"/>
      <c r="R87" s="44"/>
    </row>
    <row r="88" spans="1:129" s="45" customFormat="1" ht="65.25" customHeight="1">
      <c r="A88" s="257"/>
      <c r="B88" s="260"/>
      <c r="C88" s="243"/>
      <c r="D88" s="244"/>
      <c r="E88" s="245"/>
      <c r="F88" s="31" t="s">
        <v>256</v>
      </c>
      <c r="G88" s="66">
        <v>50</v>
      </c>
      <c r="H88" s="66">
        <v>50</v>
      </c>
      <c r="I88" s="64"/>
      <c r="J88" s="33"/>
      <c r="K88" s="94" t="s">
        <v>173</v>
      </c>
      <c r="L88" s="28">
        <v>63</v>
      </c>
      <c r="M88" s="28">
        <v>41.5</v>
      </c>
      <c r="N88" s="128">
        <f t="shared" si="3"/>
        <v>65.873015873015873</v>
      </c>
      <c r="O88" s="266"/>
      <c r="P88" s="255"/>
      <c r="Q88" s="44"/>
      <c r="R88" s="44"/>
    </row>
    <row r="89" spans="1:129" s="45" customFormat="1" ht="102" customHeight="1">
      <c r="A89" s="257"/>
      <c r="B89" s="260"/>
      <c r="C89" s="243"/>
      <c r="D89" s="244"/>
      <c r="E89" s="245"/>
      <c r="F89" s="32" t="s">
        <v>257</v>
      </c>
      <c r="G89" s="66">
        <v>0</v>
      </c>
      <c r="H89" s="66">
        <v>0</v>
      </c>
      <c r="I89" s="64"/>
      <c r="J89" s="33"/>
      <c r="K89" s="94" t="s">
        <v>177</v>
      </c>
      <c r="L89" s="28">
        <v>1.8</v>
      </c>
      <c r="M89" s="28">
        <v>1.8</v>
      </c>
      <c r="N89" s="128">
        <f t="shared" si="3"/>
        <v>100</v>
      </c>
      <c r="O89" s="266"/>
      <c r="P89" s="255"/>
      <c r="Q89" s="53"/>
      <c r="R89" s="44"/>
    </row>
    <row r="90" spans="1:129" s="45" customFormat="1" ht="102" customHeight="1">
      <c r="A90" s="257"/>
      <c r="B90" s="260"/>
      <c r="C90" s="243"/>
      <c r="D90" s="244"/>
      <c r="E90" s="245"/>
      <c r="F90" s="67"/>
      <c r="G90" s="68"/>
      <c r="H90" s="68"/>
      <c r="I90" s="68"/>
      <c r="J90" s="69"/>
      <c r="K90" s="95" t="s">
        <v>261</v>
      </c>
      <c r="L90" s="129">
        <v>0.3</v>
      </c>
      <c r="M90" s="129">
        <v>0.3</v>
      </c>
      <c r="N90" s="128">
        <f t="shared" si="3"/>
        <v>100</v>
      </c>
      <c r="O90" s="266"/>
      <c r="P90" s="255"/>
      <c r="Q90" s="53"/>
      <c r="R90" s="44"/>
    </row>
    <row r="91" spans="1:129" ht="60" customHeight="1" thickBot="1">
      <c r="A91" s="257"/>
      <c r="B91" s="261"/>
      <c r="C91" s="246"/>
      <c r="D91" s="247"/>
      <c r="E91" s="248"/>
      <c r="F91" s="54"/>
      <c r="G91" s="55"/>
      <c r="H91" s="55"/>
      <c r="I91" s="55"/>
      <c r="J91" s="56"/>
      <c r="K91" s="249" t="s">
        <v>252</v>
      </c>
      <c r="L91" s="206"/>
      <c r="M91" s="207"/>
      <c r="N91" s="130">
        <f>SUM(N85:N90)/6</f>
        <v>90.890550018457006</v>
      </c>
      <c r="O91" s="266"/>
      <c r="P91" s="255"/>
    </row>
    <row r="92" spans="1:129" ht="60" customHeight="1">
      <c r="A92" s="257">
        <v>4</v>
      </c>
      <c r="B92" s="262" t="s">
        <v>264</v>
      </c>
      <c r="C92" s="131">
        <v>80</v>
      </c>
      <c r="D92" s="131">
        <v>76</v>
      </c>
      <c r="E92" s="132">
        <f>D92/C92*100</f>
        <v>95</v>
      </c>
      <c r="F92" s="26" t="s">
        <v>200</v>
      </c>
      <c r="G92" s="64">
        <f>G93+G94+G95+G96</f>
        <v>0</v>
      </c>
      <c r="H92" s="64">
        <f>H93+H94+H95+H96</f>
        <v>0</v>
      </c>
      <c r="I92" s="64">
        <f>I93+I94+I95+I96</f>
        <v>0</v>
      </c>
      <c r="J92" s="64">
        <f>J93+J94+J95+J96</f>
        <v>0</v>
      </c>
      <c r="K92" s="29" t="s">
        <v>9</v>
      </c>
      <c r="L92" s="30">
        <v>860</v>
      </c>
      <c r="M92" s="133">
        <v>865</v>
      </c>
      <c r="N92" s="134">
        <f t="shared" ref="N92:N97" si="4">M92/L92*100</f>
        <v>100.58139534883721</v>
      </c>
      <c r="O92" s="282">
        <v>90.89</v>
      </c>
      <c r="P92" s="224" t="s">
        <v>5</v>
      </c>
    </row>
    <row r="93" spans="1:129" ht="60" customHeight="1">
      <c r="A93" s="257"/>
      <c r="B93" s="260"/>
      <c r="C93" s="240" t="s">
        <v>263</v>
      </c>
      <c r="D93" s="241"/>
      <c r="E93" s="242"/>
      <c r="F93" s="31" t="s">
        <v>255</v>
      </c>
      <c r="G93" s="66">
        <v>0</v>
      </c>
      <c r="H93" s="66">
        <v>0</v>
      </c>
      <c r="I93" s="64"/>
      <c r="J93" s="33"/>
      <c r="K93" s="94" t="s">
        <v>10</v>
      </c>
      <c r="L93" s="28">
        <v>9</v>
      </c>
      <c r="M93" s="133">
        <v>7</v>
      </c>
      <c r="N93" s="134">
        <f t="shared" si="4"/>
        <v>77.777777777777786</v>
      </c>
      <c r="O93" s="266"/>
      <c r="P93" s="224"/>
    </row>
    <row r="94" spans="1:129" ht="60" customHeight="1">
      <c r="A94" s="257"/>
      <c r="B94" s="260"/>
      <c r="C94" s="243"/>
      <c r="D94" s="244"/>
      <c r="E94" s="245"/>
      <c r="F94" s="31" t="s">
        <v>254</v>
      </c>
      <c r="G94" s="66">
        <v>0</v>
      </c>
      <c r="H94" s="66">
        <v>0</v>
      </c>
      <c r="I94" s="64"/>
      <c r="J94" s="33"/>
      <c r="K94" s="94" t="s">
        <v>172</v>
      </c>
      <c r="L94" s="30">
        <v>90</v>
      </c>
      <c r="M94" s="133">
        <v>91</v>
      </c>
      <c r="N94" s="134">
        <f t="shared" si="4"/>
        <v>101.11111111111111</v>
      </c>
      <c r="O94" s="266"/>
      <c r="P94" s="224"/>
    </row>
    <row r="95" spans="1:129" ht="66.75" customHeight="1">
      <c r="A95" s="257"/>
      <c r="B95" s="260"/>
      <c r="C95" s="243"/>
      <c r="D95" s="244"/>
      <c r="E95" s="245"/>
      <c r="F95" s="31" t="s">
        <v>256</v>
      </c>
      <c r="G95" s="66">
        <v>0</v>
      </c>
      <c r="H95" s="66">
        <v>0</v>
      </c>
      <c r="I95" s="64"/>
      <c r="J95" s="33"/>
      <c r="K95" s="94" t="s">
        <v>173</v>
      </c>
      <c r="L95" s="30">
        <v>63</v>
      </c>
      <c r="M95" s="133">
        <v>41.5</v>
      </c>
      <c r="N95" s="134">
        <f t="shared" si="4"/>
        <v>65.873015873015873</v>
      </c>
      <c r="O95" s="266"/>
      <c r="P95" s="224"/>
    </row>
    <row r="96" spans="1:129" ht="105.75" customHeight="1">
      <c r="A96" s="257"/>
      <c r="B96" s="260"/>
      <c r="C96" s="243"/>
      <c r="D96" s="244"/>
      <c r="E96" s="245"/>
      <c r="F96" s="32" t="s">
        <v>257</v>
      </c>
      <c r="G96" s="66">
        <v>0</v>
      </c>
      <c r="H96" s="66">
        <v>0</v>
      </c>
      <c r="I96" s="64"/>
      <c r="J96" s="33"/>
      <c r="K96" s="94" t="s">
        <v>177</v>
      </c>
      <c r="L96" s="30">
        <v>1.8</v>
      </c>
      <c r="M96" s="133">
        <v>1.8</v>
      </c>
      <c r="N96" s="134">
        <f t="shared" si="4"/>
        <v>100</v>
      </c>
      <c r="O96" s="266"/>
      <c r="P96" s="224"/>
    </row>
    <row r="97" spans="1:16" ht="84.75" customHeight="1">
      <c r="A97" s="257"/>
      <c r="B97" s="260"/>
      <c r="C97" s="243"/>
      <c r="D97" s="244"/>
      <c r="E97" s="245"/>
      <c r="F97" s="135"/>
      <c r="G97" s="136"/>
      <c r="H97" s="136"/>
      <c r="I97" s="137"/>
      <c r="J97" s="138"/>
      <c r="K97" s="94" t="s">
        <v>11</v>
      </c>
      <c r="L97" s="96">
        <v>0.3</v>
      </c>
      <c r="M97" s="139">
        <v>0.3</v>
      </c>
      <c r="N97" s="134">
        <f t="shared" si="4"/>
        <v>100</v>
      </c>
      <c r="O97" s="266"/>
      <c r="P97" s="224"/>
    </row>
    <row r="98" spans="1:16" ht="51" customHeight="1" thickBot="1">
      <c r="A98" s="257"/>
      <c r="B98" s="263"/>
      <c r="C98" s="140"/>
      <c r="D98" s="141"/>
      <c r="E98" s="142"/>
      <c r="F98" s="54"/>
      <c r="G98" s="55"/>
      <c r="H98" s="55"/>
      <c r="I98" s="55"/>
      <c r="J98" s="56"/>
      <c r="K98" s="249" t="s">
        <v>252</v>
      </c>
      <c r="L98" s="206"/>
      <c r="M98" s="207"/>
      <c r="N98" s="93">
        <f>SUM(N92:N97)/6</f>
        <v>90.890550018457006</v>
      </c>
      <c r="O98" s="283"/>
      <c r="P98" s="224"/>
    </row>
    <row r="99" spans="1:16" ht="73.5" customHeight="1">
      <c r="A99" s="257">
        <v>5</v>
      </c>
      <c r="B99" s="233" t="s">
        <v>17</v>
      </c>
      <c r="C99" s="143">
        <v>11</v>
      </c>
      <c r="D99" s="143">
        <v>10</v>
      </c>
      <c r="E99" s="144">
        <f>D99/C99*100</f>
        <v>90.909090909090907</v>
      </c>
      <c r="F99" s="31" t="s">
        <v>200</v>
      </c>
      <c r="G99" s="145">
        <f>G100+G101+G102+G103</f>
        <v>40</v>
      </c>
      <c r="H99" s="145">
        <f>H100+H101+H102+H103</f>
        <v>0</v>
      </c>
      <c r="I99" s="146">
        <f>H99/G99*100</f>
        <v>0</v>
      </c>
      <c r="J99" s="147" t="e">
        <f>E99/I99*100</f>
        <v>#DIV/0!</v>
      </c>
      <c r="K99" s="29" t="s">
        <v>298</v>
      </c>
      <c r="L99" s="28">
        <v>395</v>
      </c>
      <c r="M99" s="30">
        <v>389</v>
      </c>
      <c r="N99" s="148">
        <f>M99/L99*100</f>
        <v>98.481012658227854</v>
      </c>
      <c r="O99" s="236">
        <v>0</v>
      </c>
      <c r="P99" s="224" t="s">
        <v>185</v>
      </c>
    </row>
    <row r="100" spans="1:16" ht="97.5" customHeight="1">
      <c r="A100" s="257"/>
      <c r="B100" s="234"/>
      <c r="C100" s="240" t="s">
        <v>18</v>
      </c>
      <c r="D100" s="241"/>
      <c r="E100" s="242"/>
      <c r="F100" s="31" t="s">
        <v>255</v>
      </c>
      <c r="G100" s="66">
        <v>0</v>
      </c>
      <c r="H100" s="66">
        <v>0</v>
      </c>
      <c r="I100" s="146" t="e">
        <f>H100/G100*100</f>
        <v>#DIV/0!</v>
      </c>
      <c r="J100" s="149" t="e">
        <f>E100/I100*100</f>
        <v>#DIV/0!</v>
      </c>
      <c r="K100" s="94" t="s">
        <v>299</v>
      </c>
      <c r="L100" s="28">
        <v>156</v>
      </c>
      <c r="M100" s="30">
        <v>158</v>
      </c>
      <c r="N100" s="150">
        <f>M100/L100*100</f>
        <v>101.28205128205127</v>
      </c>
      <c r="O100" s="203"/>
      <c r="P100" s="224"/>
    </row>
    <row r="101" spans="1:16" ht="97.5" customHeight="1">
      <c r="A101" s="257"/>
      <c r="B101" s="234"/>
      <c r="C101" s="243"/>
      <c r="D101" s="244"/>
      <c r="E101" s="245"/>
      <c r="F101" s="31" t="s">
        <v>4</v>
      </c>
      <c r="G101" s="66">
        <v>0</v>
      </c>
      <c r="H101" s="66">
        <v>0</v>
      </c>
      <c r="I101" s="146" t="e">
        <f>H101/G101*100</f>
        <v>#DIV/0!</v>
      </c>
      <c r="J101" s="149" t="e">
        <f>E101/I101*100</f>
        <v>#DIV/0!</v>
      </c>
      <c r="K101" s="94" t="s">
        <v>19</v>
      </c>
      <c r="L101" s="28">
        <v>1619.5</v>
      </c>
      <c r="M101" s="30">
        <v>1894.5</v>
      </c>
      <c r="N101" s="150">
        <f>M101/L101*100</f>
        <v>116.98054955233097</v>
      </c>
      <c r="O101" s="203"/>
      <c r="P101" s="224"/>
    </row>
    <row r="102" spans="1:16" ht="94.5">
      <c r="A102" s="257"/>
      <c r="B102" s="234"/>
      <c r="C102" s="243"/>
      <c r="D102" s="244"/>
      <c r="E102" s="245"/>
      <c r="F102" s="31" t="s">
        <v>256</v>
      </c>
      <c r="G102" s="66">
        <v>20</v>
      </c>
      <c r="H102" s="66">
        <v>0</v>
      </c>
      <c r="I102" s="146">
        <f>H102/G102*100</f>
        <v>0</v>
      </c>
      <c r="J102" s="149" t="e">
        <f>E102/I102*100</f>
        <v>#DIV/0!</v>
      </c>
      <c r="K102" s="94" t="s">
        <v>20</v>
      </c>
      <c r="L102" s="28">
        <v>12</v>
      </c>
      <c r="M102" s="30">
        <v>12.6</v>
      </c>
      <c r="N102" s="150">
        <f>M102/L102*100</f>
        <v>105</v>
      </c>
      <c r="O102" s="203"/>
      <c r="P102" s="224"/>
    </row>
    <row r="103" spans="1:16" ht="110.25">
      <c r="A103" s="257"/>
      <c r="B103" s="234"/>
      <c r="C103" s="243"/>
      <c r="D103" s="244"/>
      <c r="E103" s="245"/>
      <c r="F103" s="32" t="s">
        <v>257</v>
      </c>
      <c r="G103" s="66">
        <v>20</v>
      </c>
      <c r="H103" s="66">
        <v>0</v>
      </c>
      <c r="I103" s="146">
        <f>H103/G103*100</f>
        <v>0</v>
      </c>
      <c r="J103" s="149" t="e">
        <f>E103/I103*100</f>
        <v>#DIV/0!</v>
      </c>
      <c r="K103" s="73" t="s">
        <v>21</v>
      </c>
      <c r="L103" s="108">
        <v>51.5</v>
      </c>
      <c r="M103" s="30">
        <v>51.5</v>
      </c>
      <c r="N103" s="150">
        <f>M103/L103*100</f>
        <v>100</v>
      </c>
      <c r="O103" s="203"/>
      <c r="P103" s="224"/>
    </row>
    <row r="104" spans="1:16" ht="16.5" customHeight="1" thickBot="1">
      <c r="A104" s="258"/>
      <c r="B104" s="235"/>
      <c r="C104" s="246"/>
      <c r="D104" s="247"/>
      <c r="E104" s="248"/>
      <c r="F104" s="54"/>
      <c r="G104" s="55"/>
      <c r="H104" s="55"/>
      <c r="I104" s="55"/>
      <c r="J104" s="56"/>
      <c r="K104" s="249" t="s">
        <v>252</v>
      </c>
      <c r="L104" s="206"/>
      <c r="M104" s="207"/>
      <c r="N104" s="34">
        <f>SUM(N99:N103)/5</f>
        <v>104.34872269852204</v>
      </c>
      <c r="O104" s="204"/>
      <c r="P104" s="224"/>
    </row>
    <row r="105" spans="1:16" ht="103.5" customHeight="1">
      <c r="A105" s="256">
        <v>6</v>
      </c>
      <c r="B105" s="234" t="s">
        <v>266</v>
      </c>
      <c r="C105" s="74">
        <v>160</v>
      </c>
      <c r="D105" s="74">
        <v>158</v>
      </c>
      <c r="E105" s="63">
        <f>D105/C105*100</f>
        <v>98.75</v>
      </c>
      <c r="F105" s="26" t="s">
        <v>200</v>
      </c>
      <c r="G105" s="64">
        <f>G106+G107+G108+G109</f>
        <v>381717.1</v>
      </c>
      <c r="H105" s="64">
        <f>H106+H107+H108+H109</f>
        <v>495738.5</v>
      </c>
      <c r="I105" s="64">
        <f>H105/G105*100</f>
        <v>129.87065551949337</v>
      </c>
      <c r="J105" s="65">
        <f>E105/I105*100</f>
        <v>76.037192239456886</v>
      </c>
      <c r="K105" s="29" t="s">
        <v>49</v>
      </c>
      <c r="L105" s="30">
        <v>100</v>
      </c>
      <c r="M105" s="30">
        <v>100</v>
      </c>
      <c r="N105" s="75">
        <f>M105/L105*100</f>
        <v>100</v>
      </c>
      <c r="O105" s="236">
        <f>N117*J105/100</f>
        <v>69.163450667295152</v>
      </c>
      <c r="P105" s="255" t="s">
        <v>143</v>
      </c>
    </row>
    <row r="106" spans="1:16" ht="141.75">
      <c r="A106" s="257"/>
      <c r="B106" s="234"/>
      <c r="C106" s="240" t="s">
        <v>265</v>
      </c>
      <c r="D106" s="241"/>
      <c r="E106" s="242"/>
      <c r="F106" s="31" t="s">
        <v>255</v>
      </c>
      <c r="G106" s="66">
        <v>22232</v>
      </c>
      <c r="H106" s="66">
        <v>0</v>
      </c>
      <c r="I106" s="64"/>
      <c r="J106" s="33"/>
      <c r="K106" s="73" t="s">
        <v>50</v>
      </c>
      <c r="L106" s="28">
        <v>53</v>
      </c>
      <c r="M106" s="30">
        <v>53</v>
      </c>
      <c r="N106" s="76">
        <f t="shared" ref="N106:N116" si="5">M106/L106*100</f>
        <v>100</v>
      </c>
      <c r="O106" s="203"/>
      <c r="P106" s="255"/>
    </row>
    <row r="107" spans="1:16" ht="214.5" customHeight="1">
      <c r="A107" s="257"/>
      <c r="B107" s="234"/>
      <c r="C107" s="243"/>
      <c r="D107" s="244"/>
      <c r="E107" s="245"/>
      <c r="F107" s="31" t="s">
        <v>254</v>
      </c>
      <c r="G107" s="66">
        <v>296910.05</v>
      </c>
      <c r="H107" s="66">
        <v>403923</v>
      </c>
      <c r="I107" s="64">
        <f>H107/G107*100</f>
        <v>136.04221211104172</v>
      </c>
      <c r="J107" s="33">
        <f>E107/I107*100</f>
        <v>0</v>
      </c>
      <c r="K107" s="73" t="s">
        <v>51</v>
      </c>
      <c r="L107" s="30">
        <v>100</v>
      </c>
      <c r="M107" s="30">
        <v>100</v>
      </c>
      <c r="N107" s="76">
        <f t="shared" si="5"/>
        <v>100</v>
      </c>
      <c r="O107" s="203"/>
      <c r="P107" s="255"/>
    </row>
    <row r="108" spans="1:16" ht="95.25" thickBot="1">
      <c r="A108" s="257"/>
      <c r="B108" s="234"/>
      <c r="C108" s="243"/>
      <c r="D108" s="244"/>
      <c r="E108" s="245"/>
      <c r="F108" s="31" t="s">
        <v>256</v>
      </c>
      <c r="G108" s="66">
        <v>62575.05</v>
      </c>
      <c r="H108" s="66">
        <v>91815.5</v>
      </c>
      <c r="I108" s="64">
        <f>H108/G108*100</f>
        <v>146.72860828716875</v>
      </c>
      <c r="J108" s="33">
        <f>E108/I108*100</f>
        <v>0</v>
      </c>
      <c r="K108" s="73" t="s">
        <v>52</v>
      </c>
      <c r="L108" s="30">
        <v>607</v>
      </c>
      <c r="M108" s="30">
        <v>607</v>
      </c>
      <c r="N108" s="76">
        <f t="shared" si="5"/>
        <v>100</v>
      </c>
      <c r="O108" s="203"/>
      <c r="P108" s="255"/>
    </row>
    <row r="109" spans="1:16" ht="142.5" thickBot="1">
      <c r="A109" s="257"/>
      <c r="B109" s="234"/>
      <c r="C109" s="243"/>
      <c r="D109" s="244"/>
      <c r="E109" s="245"/>
      <c r="F109" s="32" t="s">
        <v>257</v>
      </c>
      <c r="G109" s="66">
        <v>0</v>
      </c>
      <c r="H109" s="66">
        <v>0</v>
      </c>
      <c r="I109" s="64"/>
      <c r="J109" s="33"/>
      <c r="K109" s="77" t="s">
        <v>12</v>
      </c>
      <c r="L109" s="30">
        <v>80</v>
      </c>
      <c r="M109" s="30">
        <v>80</v>
      </c>
      <c r="N109" s="76">
        <f t="shared" si="5"/>
        <v>100</v>
      </c>
      <c r="O109" s="203"/>
      <c r="P109" s="255"/>
    </row>
    <row r="110" spans="1:16" ht="205.5" thickBot="1">
      <c r="A110" s="257"/>
      <c r="B110" s="234"/>
      <c r="C110" s="243"/>
      <c r="D110" s="244"/>
      <c r="E110" s="245"/>
      <c r="F110" s="67"/>
      <c r="G110" s="68"/>
      <c r="H110" s="68"/>
      <c r="I110" s="68"/>
      <c r="J110" s="69"/>
      <c r="K110" s="78" t="s">
        <v>13</v>
      </c>
      <c r="L110" s="79">
        <v>1.5</v>
      </c>
      <c r="M110" s="79">
        <v>1.4</v>
      </c>
      <c r="N110" s="80">
        <f t="shared" si="5"/>
        <v>93.333333333333329</v>
      </c>
      <c r="O110" s="203"/>
      <c r="P110" s="255"/>
    </row>
    <row r="111" spans="1:16" ht="63.75" thickBot="1">
      <c r="A111" s="257"/>
      <c r="B111" s="234"/>
      <c r="C111" s="243"/>
      <c r="D111" s="244"/>
      <c r="E111" s="245"/>
      <c r="F111" s="70"/>
      <c r="G111" s="71"/>
      <c r="H111" s="71"/>
      <c r="I111" s="71"/>
      <c r="J111" s="72"/>
      <c r="K111" s="78" t="s">
        <v>43</v>
      </c>
      <c r="L111" s="79">
        <v>100</v>
      </c>
      <c r="M111" s="79">
        <v>99</v>
      </c>
      <c r="N111" s="76">
        <f t="shared" si="5"/>
        <v>99</v>
      </c>
      <c r="O111" s="203"/>
      <c r="P111" s="255"/>
    </row>
    <row r="112" spans="1:16" ht="237" thickBot="1">
      <c r="A112" s="257"/>
      <c r="B112" s="234"/>
      <c r="C112" s="243"/>
      <c r="D112" s="244"/>
      <c r="E112" s="245"/>
      <c r="F112" s="70"/>
      <c r="G112" s="71"/>
      <c r="H112" s="71"/>
      <c r="I112" s="71"/>
      <c r="J112" s="72"/>
      <c r="K112" s="77" t="s">
        <v>44</v>
      </c>
      <c r="L112" s="81">
        <v>68</v>
      </c>
      <c r="M112" s="81">
        <v>68</v>
      </c>
      <c r="N112" s="76">
        <f t="shared" si="5"/>
        <v>100</v>
      </c>
      <c r="O112" s="203"/>
      <c r="P112" s="255"/>
    </row>
    <row r="113" spans="1:16" ht="111" thickBot="1">
      <c r="A113" s="257"/>
      <c r="B113" s="234"/>
      <c r="C113" s="243"/>
      <c r="D113" s="244"/>
      <c r="E113" s="245"/>
      <c r="F113" s="70"/>
      <c r="G113" s="71"/>
      <c r="H113" s="71"/>
      <c r="I113" s="71"/>
      <c r="J113" s="72"/>
      <c r="K113" s="82" t="s">
        <v>45</v>
      </c>
      <c r="L113" s="79">
        <v>80</v>
      </c>
      <c r="M113" s="79">
        <v>80</v>
      </c>
      <c r="N113" s="75">
        <f t="shared" si="5"/>
        <v>100</v>
      </c>
      <c r="O113" s="203"/>
      <c r="P113" s="255"/>
    </row>
    <row r="114" spans="1:16" ht="204.75">
      <c r="A114" s="257"/>
      <c r="B114" s="234"/>
      <c r="C114" s="243"/>
      <c r="D114" s="244"/>
      <c r="E114" s="245"/>
      <c r="F114" s="70"/>
      <c r="G114" s="71"/>
      <c r="H114" s="71"/>
      <c r="I114" s="71"/>
      <c r="J114" s="72"/>
      <c r="K114" s="83" t="s">
        <v>46</v>
      </c>
      <c r="L114" s="79">
        <v>76</v>
      </c>
      <c r="M114" s="79">
        <v>76</v>
      </c>
      <c r="N114" s="75">
        <f>M114/L114*100</f>
        <v>100</v>
      </c>
      <c r="O114" s="203"/>
      <c r="P114" s="255"/>
    </row>
    <row r="115" spans="1:16" ht="95.25" thickBot="1">
      <c r="A115" s="257"/>
      <c r="B115" s="234"/>
      <c r="C115" s="243"/>
      <c r="D115" s="244"/>
      <c r="E115" s="245"/>
      <c r="F115" s="70"/>
      <c r="G115" s="71"/>
      <c r="H115" s="71"/>
      <c r="I115" s="71"/>
      <c r="J115" s="72"/>
      <c r="K115" s="78" t="s">
        <v>47</v>
      </c>
      <c r="L115" s="79">
        <v>61.5</v>
      </c>
      <c r="M115" s="79">
        <v>61</v>
      </c>
      <c r="N115" s="76">
        <f t="shared" si="5"/>
        <v>99.1869918699187</v>
      </c>
      <c r="O115" s="203"/>
      <c r="P115" s="255"/>
    </row>
    <row r="116" spans="1:16" ht="90">
      <c r="A116" s="257"/>
      <c r="B116" s="234"/>
      <c r="C116" s="243"/>
      <c r="D116" s="244"/>
      <c r="E116" s="245"/>
      <c r="F116" s="70"/>
      <c r="G116" s="71"/>
      <c r="H116" s="71"/>
      <c r="I116" s="71"/>
      <c r="J116" s="72"/>
      <c r="K116" s="84" t="s">
        <v>48</v>
      </c>
      <c r="L116" s="79">
        <v>100</v>
      </c>
      <c r="M116" s="79">
        <v>100</v>
      </c>
      <c r="N116" s="76">
        <f t="shared" si="5"/>
        <v>100</v>
      </c>
      <c r="O116" s="203"/>
      <c r="P116" s="255"/>
    </row>
    <row r="117" spans="1:16" ht="16.5" thickBot="1">
      <c r="A117" s="258"/>
      <c r="B117" s="254"/>
      <c r="C117" s="246"/>
      <c r="D117" s="247"/>
      <c r="E117" s="248"/>
      <c r="F117" s="54"/>
      <c r="G117" s="55"/>
      <c r="H117" s="55"/>
      <c r="I117" s="55"/>
      <c r="J117" s="56"/>
      <c r="K117" s="249" t="s">
        <v>252</v>
      </c>
      <c r="L117" s="206"/>
      <c r="M117" s="207"/>
      <c r="N117" s="34">
        <f>SUM(N106:N116)/12</f>
        <v>90.960027100271006</v>
      </c>
      <c r="O117" s="204"/>
      <c r="P117" s="255"/>
    </row>
    <row r="118" spans="1:16" ht="127.5" customHeight="1">
      <c r="A118" s="256">
        <v>7</v>
      </c>
      <c r="B118" s="233" t="s">
        <v>15</v>
      </c>
      <c r="C118" s="92">
        <v>16</v>
      </c>
      <c r="D118" s="92">
        <v>12</v>
      </c>
      <c r="E118" s="63">
        <f>D118/C118*100</f>
        <v>75</v>
      </c>
      <c r="F118" s="26" t="s">
        <v>200</v>
      </c>
      <c r="G118" s="64">
        <f>G119+G120+G121+G122</f>
        <v>55</v>
      </c>
      <c r="H118" s="64">
        <f>H119+H120+H121+H122</f>
        <v>17.806999999999999</v>
      </c>
      <c r="I118" s="64">
        <f>H118/G118*100</f>
        <v>32.376363636363635</v>
      </c>
      <c r="J118" s="65">
        <f>E118/I118*100</f>
        <v>231.65047453248721</v>
      </c>
      <c r="K118" s="29" t="s">
        <v>232</v>
      </c>
      <c r="L118" s="28">
        <v>6</v>
      </c>
      <c r="M118" s="28">
        <v>9</v>
      </c>
      <c r="N118" s="128">
        <f t="shared" ref="N118:N125" si="6">M118/L118*100</f>
        <v>150</v>
      </c>
      <c r="O118" s="236">
        <f>N126*J118/100</f>
        <v>240.53434902348653</v>
      </c>
      <c r="P118" s="255" t="s">
        <v>6</v>
      </c>
    </row>
    <row r="119" spans="1:16" ht="141.75">
      <c r="A119" s="257"/>
      <c r="B119" s="234"/>
      <c r="C119" s="240" t="s">
        <v>14</v>
      </c>
      <c r="D119" s="241"/>
      <c r="E119" s="242"/>
      <c r="F119" s="31" t="s">
        <v>255</v>
      </c>
      <c r="G119" s="66">
        <v>0</v>
      </c>
      <c r="H119" s="66">
        <v>0</v>
      </c>
      <c r="I119" s="64"/>
      <c r="J119" s="33"/>
      <c r="K119" s="94" t="s">
        <v>233</v>
      </c>
      <c r="L119" s="28">
        <v>3</v>
      </c>
      <c r="M119" s="28">
        <v>10</v>
      </c>
      <c r="N119" s="128">
        <f t="shared" si="6"/>
        <v>333.33333333333337</v>
      </c>
      <c r="O119" s="203"/>
      <c r="P119" s="255"/>
    </row>
    <row r="120" spans="1:16" ht="63">
      <c r="A120" s="257"/>
      <c r="B120" s="234"/>
      <c r="C120" s="243"/>
      <c r="D120" s="244"/>
      <c r="E120" s="245"/>
      <c r="F120" s="31" t="s">
        <v>254</v>
      </c>
      <c r="G120" s="66">
        <v>0</v>
      </c>
      <c r="H120" s="66">
        <v>0</v>
      </c>
      <c r="I120" s="64"/>
      <c r="J120" s="33"/>
      <c r="K120" s="94" t="s">
        <v>234</v>
      </c>
      <c r="L120" s="28">
        <v>4</v>
      </c>
      <c r="M120" s="28">
        <v>1</v>
      </c>
      <c r="N120" s="128">
        <f t="shared" si="6"/>
        <v>25</v>
      </c>
      <c r="O120" s="203"/>
      <c r="P120" s="255"/>
    </row>
    <row r="121" spans="1:16" ht="78.75">
      <c r="A121" s="257"/>
      <c r="B121" s="234"/>
      <c r="C121" s="243"/>
      <c r="D121" s="244"/>
      <c r="E121" s="245"/>
      <c r="F121" s="31" t="s">
        <v>256</v>
      </c>
      <c r="G121" s="66">
        <v>55</v>
      </c>
      <c r="H121" s="66">
        <v>17.806999999999999</v>
      </c>
      <c r="I121" s="64">
        <f>H121/G121*100</f>
        <v>32.376363636363635</v>
      </c>
      <c r="J121" s="33">
        <f>E121/I121*100</f>
        <v>0</v>
      </c>
      <c r="K121" s="94" t="s">
        <v>235</v>
      </c>
      <c r="L121" s="28">
        <v>5</v>
      </c>
      <c r="M121" s="28">
        <v>4</v>
      </c>
      <c r="N121" s="128">
        <f t="shared" si="6"/>
        <v>80</v>
      </c>
      <c r="O121" s="203"/>
      <c r="P121" s="255"/>
    </row>
    <row r="122" spans="1:16" ht="94.5">
      <c r="A122" s="257"/>
      <c r="B122" s="234"/>
      <c r="C122" s="243"/>
      <c r="D122" s="244"/>
      <c r="E122" s="245"/>
      <c r="F122" s="32" t="s">
        <v>257</v>
      </c>
      <c r="G122" s="66">
        <v>0</v>
      </c>
      <c r="H122" s="66">
        <v>0</v>
      </c>
      <c r="I122" s="64"/>
      <c r="J122" s="33"/>
      <c r="K122" s="94" t="s">
        <v>236</v>
      </c>
      <c r="L122" s="28">
        <v>4</v>
      </c>
      <c r="M122" s="28">
        <v>1</v>
      </c>
      <c r="N122" s="76">
        <f t="shared" si="6"/>
        <v>25</v>
      </c>
      <c r="O122" s="203"/>
      <c r="P122" s="255"/>
    </row>
    <row r="123" spans="1:16" ht="78.75">
      <c r="A123" s="257"/>
      <c r="B123" s="234"/>
      <c r="C123" s="243"/>
      <c r="D123" s="244"/>
      <c r="E123" s="245"/>
      <c r="F123" s="67"/>
      <c r="G123" s="68"/>
      <c r="H123" s="68"/>
      <c r="I123" s="68"/>
      <c r="J123" s="69"/>
      <c r="K123" s="95" t="s">
        <v>237</v>
      </c>
      <c r="L123" s="151">
        <v>10</v>
      </c>
      <c r="M123" s="151">
        <v>10</v>
      </c>
      <c r="N123" s="76">
        <f t="shared" si="6"/>
        <v>100</v>
      </c>
      <c r="O123" s="203"/>
      <c r="P123" s="255"/>
    </row>
    <row r="124" spans="1:16" ht="63">
      <c r="A124" s="257"/>
      <c r="B124" s="234"/>
      <c r="C124" s="243"/>
      <c r="D124" s="244"/>
      <c r="E124" s="245"/>
      <c r="F124" s="70"/>
      <c r="G124" s="71"/>
      <c r="H124" s="71"/>
      <c r="I124" s="71"/>
      <c r="J124" s="72"/>
      <c r="K124" s="95" t="s">
        <v>238</v>
      </c>
      <c r="L124" s="152">
        <v>49</v>
      </c>
      <c r="M124" s="152">
        <v>82</v>
      </c>
      <c r="N124" s="76">
        <f t="shared" si="6"/>
        <v>167.34693877551021</v>
      </c>
      <c r="O124" s="203"/>
      <c r="P124" s="255"/>
    </row>
    <row r="125" spans="1:16" ht="63">
      <c r="A125" s="257"/>
      <c r="B125" s="234"/>
      <c r="C125" s="243"/>
      <c r="D125" s="244"/>
      <c r="E125" s="245"/>
      <c r="F125" s="70"/>
      <c r="G125" s="71"/>
      <c r="H125" s="71"/>
      <c r="I125" s="71"/>
      <c r="J125" s="72"/>
      <c r="K125" s="95" t="s">
        <v>239</v>
      </c>
      <c r="L125" s="153">
        <v>70</v>
      </c>
      <c r="M125" s="153">
        <v>70</v>
      </c>
      <c r="N125" s="76">
        <f t="shared" si="6"/>
        <v>100</v>
      </c>
      <c r="O125" s="203"/>
      <c r="P125" s="255"/>
    </row>
    <row r="126" spans="1:16" ht="16.5" thickBot="1">
      <c r="A126" s="258"/>
      <c r="B126" s="254"/>
      <c r="C126" s="246"/>
      <c r="D126" s="247"/>
      <c r="E126" s="248"/>
      <c r="F126" s="54"/>
      <c r="G126" s="55"/>
      <c r="H126" s="55"/>
      <c r="I126" s="55"/>
      <c r="J126" s="56"/>
      <c r="K126" s="249" t="s">
        <v>252</v>
      </c>
      <c r="L126" s="206"/>
      <c r="M126" s="207"/>
      <c r="N126" s="34">
        <f>SUM(N119:N125)/8</f>
        <v>103.83503401360545</v>
      </c>
      <c r="O126" s="204"/>
      <c r="P126" s="255"/>
    </row>
    <row r="127" spans="1:16" ht="48.75" customHeight="1">
      <c r="A127" s="256">
        <v>8</v>
      </c>
      <c r="B127" s="233" t="s">
        <v>70</v>
      </c>
      <c r="C127" s="92">
        <v>39</v>
      </c>
      <c r="D127" s="92">
        <v>3</v>
      </c>
      <c r="E127" s="63">
        <f>D127/C127*100</f>
        <v>7.6923076923076925</v>
      </c>
      <c r="F127" s="26" t="s">
        <v>200</v>
      </c>
      <c r="G127" s="64">
        <f>G128+G129+G130+G131</f>
        <v>123933.79999999999</v>
      </c>
      <c r="H127" s="64">
        <f>H128+H129+H130+H131</f>
        <v>10801</v>
      </c>
      <c r="I127" s="64">
        <f>H127/G127*100</f>
        <v>8.7151366293940811</v>
      </c>
      <c r="J127" s="65">
        <f>E127/I127*100</f>
        <v>88.263764751127013</v>
      </c>
      <c r="K127" s="29" t="s">
        <v>117</v>
      </c>
      <c r="L127" s="28">
        <v>290</v>
      </c>
      <c r="M127" s="96">
        <v>57.4</v>
      </c>
      <c r="N127" s="150">
        <f>M127/L127*100</f>
        <v>19.793103448275861</v>
      </c>
      <c r="O127" s="236">
        <f>N132*J127/100</f>
        <v>56.433468322326007</v>
      </c>
      <c r="P127" s="255" t="s">
        <v>143</v>
      </c>
    </row>
    <row r="128" spans="1:16" ht="82.5" customHeight="1">
      <c r="A128" s="257"/>
      <c r="B128" s="234"/>
      <c r="C128" s="240" t="s">
        <v>270</v>
      </c>
      <c r="D128" s="241"/>
      <c r="E128" s="242"/>
      <c r="F128" s="31" t="s">
        <v>255</v>
      </c>
      <c r="G128" s="66">
        <v>73819.199999999997</v>
      </c>
      <c r="H128" s="66">
        <v>0</v>
      </c>
      <c r="I128" s="64">
        <f>H128/G128*100</f>
        <v>0</v>
      </c>
      <c r="J128" s="33"/>
      <c r="K128" s="94" t="s">
        <v>118</v>
      </c>
      <c r="L128" s="28">
        <v>4500</v>
      </c>
      <c r="M128" s="79">
        <v>1243.8</v>
      </c>
      <c r="N128" s="150">
        <f>M128/L128*100</f>
        <v>27.639999999999997</v>
      </c>
      <c r="O128" s="203"/>
      <c r="P128" s="255"/>
    </row>
    <row r="129" spans="1:16" ht="126">
      <c r="A129" s="257"/>
      <c r="B129" s="234"/>
      <c r="C129" s="243"/>
      <c r="D129" s="244"/>
      <c r="E129" s="245"/>
      <c r="F129" s="31" t="s">
        <v>254</v>
      </c>
      <c r="G129" s="66">
        <v>36359.800000000003</v>
      </c>
      <c r="H129" s="66">
        <v>13</v>
      </c>
      <c r="I129" s="64">
        <f>H129/G129*100</f>
        <v>3.5753772022948417E-2</v>
      </c>
      <c r="J129" s="33"/>
      <c r="K129" s="94" t="s">
        <v>119</v>
      </c>
      <c r="L129" s="30">
        <v>66.900000000000006</v>
      </c>
      <c r="M129" s="30">
        <v>72.599999999999994</v>
      </c>
      <c r="N129" s="150">
        <f>M129/L129*100</f>
        <v>108.52017937219729</v>
      </c>
      <c r="O129" s="203"/>
      <c r="P129" s="255"/>
    </row>
    <row r="130" spans="1:16" ht="50.25">
      <c r="A130" s="257"/>
      <c r="B130" s="234"/>
      <c r="C130" s="243"/>
      <c r="D130" s="244"/>
      <c r="E130" s="245"/>
      <c r="F130" s="31" t="s">
        <v>256</v>
      </c>
      <c r="G130" s="66">
        <v>13434.9</v>
      </c>
      <c r="H130" s="66">
        <v>10268</v>
      </c>
      <c r="I130" s="64">
        <f>H130/G130*100</f>
        <v>76.427811148575728</v>
      </c>
      <c r="J130" s="33"/>
      <c r="K130" s="94" t="s">
        <v>120</v>
      </c>
      <c r="L130" s="30">
        <v>98</v>
      </c>
      <c r="M130" s="30">
        <v>97.8</v>
      </c>
      <c r="N130" s="150">
        <f>M130/L130*100</f>
        <v>99.795918367346943</v>
      </c>
      <c r="O130" s="203"/>
      <c r="P130" s="255"/>
    </row>
    <row r="131" spans="1:16" ht="81" customHeight="1">
      <c r="A131" s="257"/>
      <c r="B131" s="234"/>
      <c r="C131" s="243"/>
      <c r="D131" s="244"/>
      <c r="E131" s="245"/>
      <c r="F131" s="32" t="s">
        <v>257</v>
      </c>
      <c r="G131" s="66">
        <v>319.89999999999998</v>
      </c>
      <c r="H131" s="66">
        <v>520</v>
      </c>
      <c r="I131" s="64">
        <f>H131/G131*100</f>
        <v>162.55079712410131</v>
      </c>
      <c r="J131" s="33"/>
      <c r="K131" s="94"/>
      <c r="L131" s="30"/>
      <c r="M131" s="30"/>
      <c r="N131" s="154"/>
      <c r="O131" s="203"/>
      <c r="P131" s="255"/>
    </row>
    <row r="132" spans="1:16" ht="16.5" customHeight="1" thickBot="1">
      <c r="A132" s="258"/>
      <c r="B132" s="254"/>
      <c r="C132" s="246"/>
      <c r="D132" s="247"/>
      <c r="E132" s="248"/>
      <c r="F132" s="54"/>
      <c r="G132" s="55"/>
      <c r="H132" s="55"/>
      <c r="I132" s="55"/>
      <c r="J132" s="56"/>
      <c r="K132" s="249" t="s">
        <v>252</v>
      </c>
      <c r="L132" s="206"/>
      <c r="M132" s="207"/>
      <c r="N132" s="130">
        <f>SUM(N127:N131)/4</f>
        <v>63.937300296955016</v>
      </c>
      <c r="O132" s="204"/>
      <c r="P132" s="255"/>
    </row>
    <row r="133" spans="1:16" ht="40.5" customHeight="1">
      <c r="A133" s="256">
        <v>9</v>
      </c>
      <c r="B133" s="233" t="s">
        <v>7</v>
      </c>
      <c r="C133" s="92">
        <v>8</v>
      </c>
      <c r="D133" s="92">
        <v>2</v>
      </c>
      <c r="E133" s="63">
        <f>D133/C133*100</f>
        <v>25</v>
      </c>
      <c r="F133" s="26" t="s">
        <v>200</v>
      </c>
      <c r="G133" s="64">
        <f>G134+G135+G136+G137</f>
        <v>233900</v>
      </c>
      <c r="H133" s="64">
        <f>H134+H135+H136+H137</f>
        <v>7814.8000000000011</v>
      </c>
      <c r="I133" s="64">
        <f>H133/G133*100</f>
        <v>3.341085934159898</v>
      </c>
      <c r="J133" s="65">
        <f>E133/I133*100</f>
        <v>748.25971234068675</v>
      </c>
      <c r="K133" s="29" t="s">
        <v>121</v>
      </c>
      <c r="L133" s="30">
        <v>12703</v>
      </c>
      <c r="M133" s="30">
        <v>11460</v>
      </c>
      <c r="N133" s="93">
        <f>M133/L133*100</f>
        <v>90.214909863811698</v>
      </c>
      <c r="O133" s="236">
        <f>N159*J133/100</f>
        <v>480.35585567323682</v>
      </c>
      <c r="P133" s="255" t="s">
        <v>6</v>
      </c>
    </row>
    <row r="134" spans="1:16" ht="47.25">
      <c r="A134" s="257"/>
      <c r="B134" s="234"/>
      <c r="C134" s="240" t="s">
        <v>271</v>
      </c>
      <c r="D134" s="241"/>
      <c r="E134" s="242"/>
      <c r="F134" s="31" t="s">
        <v>255</v>
      </c>
      <c r="G134" s="66">
        <v>71900</v>
      </c>
      <c r="H134" s="66">
        <v>4526.6000000000004</v>
      </c>
      <c r="I134" s="64">
        <f>H134/G134*100</f>
        <v>6.2956884561891524</v>
      </c>
      <c r="J134" s="33"/>
      <c r="K134" s="94" t="s">
        <v>122</v>
      </c>
      <c r="L134" s="28">
        <v>7720</v>
      </c>
      <c r="M134" s="30">
        <v>6253</v>
      </c>
      <c r="N134" s="93">
        <f t="shared" ref="N134:N158" si="7">M134/L134*100</f>
        <v>80.997409326424872</v>
      </c>
      <c r="O134" s="203"/>
      <c r="P134" s="255"/>
    </row>
    <row r="135" spans="1:16" ht="63">
      <c r="A135" s="257"/>
      <c r="B135" s="234"/>
      <c r="C135" s="243"/>
      <c r="D135" s="244"/>
      <c r="E135" s="245"/>
      <c r="F135" s="31" t="s">
        <v>254</v>
      </c>
      <c r="G135" s="66">
        <v>133300</v>
      </c>
      <c r="H135" s="66">
        <v>1302.3</v>
      </c>
      <c r="I135" s="64">
        <f>H135/G135*100</f>
        <v>0.97696924231057758</v>
      </c>
      <c r="J135" s="33"/>
      <c r="K135" s="94" t="s">
        <v>123</v>
      </c>
      <c r="L135" s="30">
        <v>0.7</v>
      </c>
      <c r="M135" s="30">
        <v>0.57999999999999996</v>
      </c>
      <c r="N135" s="148">
        <f t="shared" si="7"/>
        <v>82.857142857142847</v>
      </c>
      <c r="O135" s="203"/>
      <c r="P135" s="255"/>
    </row>
    <row r="136" spans="1:16" ht="63">
      <c r="A136" s="257"/>
      <c r="B136" s="234"/>
      <c r="C136" s="243"/>
      <c r="D136" s="244"/>
      <c r="E136" s="245"/>
      <c r="F136" s="31" t="s">
        <v>256</v>
      </c>
      <c r="G136" s="66">
        <v>12100</v>
      </c>
      <c r="H136" s="66">
        <v>78.5</v>
      </c>
      <c r="I136" s="64">
        <f>H136/G136*100</f>
        <v>0.64876033057851235</v>
      </c>
      <c r="J136" s="33"/>
      <c r="K136" s="94" t="s">
        <v>124</v>
      </c>
      <c r="L136" s="30">
        <v>2.4</v>
      </c>
      <c r="M136" s="30">
        <v>2.4</v>
      </c>
      <c r="N136" s="148">
        <f t="shared" si="7"/>
        <v>100</v>
      </c>
      <c r="O136" s="203"/>
      <c r="P136" s="255"/>
    </row>
    <row r="137" spans="1:16" ht="78.75">
      <c r="A137" s="257"/>
      <c r="B137" s="234"/>
      <c r="C137" s="243"/>
      <c r="D137" s="244"/>
      <c r="E137" s="245"/>
      <c r="F137" s="32" t="s">
        <v>257</v>
      </c>
      <c r="G137" s="66">
        <v>16600</v>
      </c>
      <c r="H137" s="66">
        <v>1907.4</v>
      </c>
      <c r="I137" s="64">
        <f>H137/G137*100</f>
        <v>11.490361445783133</v>
      </c>
      <c r="J137" s="33"/>
      <c r="K137" s="94" t="s">
        <v>125</v>
      </c>
      <c r="L137" s="30">
        <v>225</v>
      </c>
      <c r="M137" s="30">
        <v>363</v>
      </c>
      <c r="N137" s="93">
        <f t="shared" si="7"/>
        <v>161.33333333333331</v>
      </c>
      <c r="O137" s="203"/>
      <c r="P137" s="255"/>
    </row>
    <row r="138" spans="1:16" ht="31.5">
      <c r="A138" s="257"/>
      <c r="B138" s="234"/>
      <c r="C138" s="243"/>
      <c r="D138" s="244"/>
      <c r="E138" s="245"/>
      <c r="F138" s="135"/>
      <c r="G138" s="136"/>
      <c r="H138" s="136"/>
      <c r="I138" s="137"/>
      <c r="J138" s="138"/>
      <c r="K138" s="95" t="s">
        <v>126</v>
      </c>
      <c r="L138" s="30">
        <v>130</v>
      </c>
      <c r="M138" s="30">
        <v>8</v>
      </c>
      <c r="N138" s="93">
        <f t="shared" si="7"/>
        <v>6.1538461538461542</v>
      </c>
      <c r="O138" s="203"/>
      <c r="P138" s="255"/>
    </row>
    <row r="139" spans="1:16" ht="47.25">
      <c r="A139" s="257"/>
      <c r="B139" s="234"/>
      <c r="C139" s="243"/>
      <c r="D139" s="244"/>
      <c r="E139" s="245"/>
      <c r="F139" s="67"/>
      <c r="G139" s="68"/>
      <c r="H139" s="68"/>
      <c r="I139" s="68"/>
      <c r="J139" s="69"/>
      <c r="K139" s="95" t="s">
        <v>127</v>
      </c>
      <c r="L139" s="96">
        <v>1700</v>
      </c>
      <c r="M139" s="96">
        <v>3039</v>
      </c>
      <c r="N139" s="93">
        <f t="shared" si="7"/>
        <v>178.76470588235293</v>
      </c>
      <c r="O139" s="203"/>
      <c r="P139" s="255"/>
    </row>
    <row r="140" spans="1:16" ht="31.5">
      <c r="A140" s="257"/>
      <c r="B140" s="234"/>
      <c r="C140" s="243"/>
      <c r="D140" s="244"/>
      <c r="E140" s="245"/>
      <c r="F140" s="70"/>
      <c r="G140" s="71"/>
      <c r="H140" s="71"/>
      <c r="I140" s="71"/>
      <c r="J140" s="72"/>
      <c r="K140" s="95" t="s">
        <v>128</v>
      </c>
      <c r="L140" s="96">
        <v>660</v>
      </c>
      <c r="M140" s="96">
        <v>428.2</v>
      </c>
      <c r="N140" s="148">
        <f t="shared" si="7"/>
        <v>64.878787878787875</v>
      </c>
      <c r="O140" s="203"/>
      <c r="P140" s="255"/>
    </row>
    <row r="141" spans="1:16" ht="47.25">
      <c r="A141" s="257"/>
      <c r="B141" s="234"/>
      <c r="C141" s="243"/>
      <c r="D141" s="244"/>
      <c r="E141" s="245"/>
      <c r="F141" s="70"/>
      <c r="G141" s="71"/>
      <c r="H141" s="71"/>
      <c r="I141" s="71"/>
      <c r="J141" s="72"/>
      <c r="K141" s="95" t="s">
        <v>129</v>
      </c>
      <c r="L141" s="96">
        <v>28</v>
      </c>
      <c r="M141" s="96">
        <v>30</v>
      </c>
      <c r="N141" s="148">
        <f t="shared" si="7"/>
        <v>107.14285714285714</v>
      </c>
      <c r="O141" s="203"/>
      <c r="P141" s="255"/>
    </row>
    <row r="142" spans="1:16" ht="31.5">
      <c r="A142" s="257"/>
      <c r="B142" s="234"/>
      <c r="C142" s="243"/>
      <c r="D142" s="244"/>
      <c r="E142" s="245"/>
      <c r="F142" s="70"/>
      <c r="G142" s="71"/>
      <c r="H142" s="71"/>
      <c r="I142" s="71"/>
      <c r="J142" s="72"/>
      <c r="K142" s="95" t="s">
        <v>126</v>
      </c>
      <c r="L142" s="96">
        <v>11</v>
      </c>
      <c r="M142" s="96">
        <v>3</v>
      </c>
      <c r="N142" s="93">
        <f t="shared" si="7"/>
        <v>27.27272727272727</v>
      </c>
      <c r="O142" s="203"/>
      <c r="P142" s="255"/>
    </row>
    <row r="143" spans="1:16" ht="63">
      <c r="A143" s="257"/>
      <c r="B143" s="234"/>
      <c r="C143" s="243"/>
      <c r="D143" s="244"/>
      <c r="E143" s="245"/>
      <c r="F143" s="70"/>
      <c r="G143" s="71"/>
      <c r="H143" s="71"/>
      <c r="I143" s="71"/>
      <c r="J143" s="72"/>
      <c r="K143" s="95" t="s">
        <v>130</v>
      </c>
      <c r="L143" s="96">
        <v>726</v>
      </c>
      <c r="M143" s="96">
        <v>635</v>
      </c>
      <c r="N143" s="93">
        <f t="shared" si="7"/>
        <v>87.465564738292017</v>
      </c>
      <c r="O143" s="203"/>
      <c r="P143" s="255"/>
    </row>
    <row r="144" spans="1:16" ht="63">
      <c r="A144" s="257"/>
      <c r="B144" s="234"/>
      <c r="C144" s="243"/>
      <c r="D144" s="244"/>
      <c r="E144" s="245"/>
      <c r="F144" s="70"/>
      <c r="G144" s="71"/>
      <c r="H144" s="71"/>
      <c r="I144" s="71"/>
      <c r="J144" s="72"/>
      <c r="K144" s="95" t="s">
        <v>131</v>
      </c>
      <c r="L144" s="96">
        <v>726</v>
      </c>
      <c r="M144" s="96">
        <v>623</v>
      </c>
      <c r="N144" s="93">
        <f t="shared" si="7"/>
        <v>85.812672176308538</v>
      </c>
      <c r="O144" s="203"/>
      <c r="P144" s="255"/>
    </row>
    <row r="145" spans="1:16" ht="69.75" customHeight="1">
      <c r="A145" s="257"/>
      <c r="B145" s="234"/>
      <c r="C145" s="243"/>
      <c r="D145" s="244"/>
      <c r="E145" s="245"/>
      <c r="F145" s="70"/>
      <c r="G145" s="71"/>
      <c r="H145" s="71"/>
      <c r="I145" s="71"/>
      <c r="J145" s="72"/>
      <c r="K145" s="95" t="s">
        <v>132</v>
      </c>
      <c r="L145" s="96">
        <v>33</v>
      </c>
      <c r="M145" s="96">
        <v>31</v>
      </c>
      <c r="N145" s="148">
        <f t="shared" si="7"/>
        <v>93.939393939393938</v>
      </c>
      <c r="O145" s="203"/>
      <c r="P145" s="255"/>
    </row>
    <row r="146" spans="1:16" ht="47.25">
      <c r="A146" s="257"/>
      <c r="B146" s="234"/>
      <c r="C146" s="243"/>
      <c r="D146" s="244"/>
      <c r="E146" s="245"/>
      <c r="F146" s="70"/>
      <c r="G146" s="71"/>
      <c r="H146" s="71"/>
      <c r="I146" s="71"/>
      <c r="J146" s="72"/>
      <c r="K146" s="95" t="s">
        <v>133</v>
      </c>
      <c r="L146" s="96">
        <v>0</v>
      </c>
      <c r="M146" s="96">
        <v>4</v>
      </c>
      <c r="N146" s="154">
        <v>0</v>
      </c>
      <c r="O146" s="203"/>
      <c r="P146" s="255"/>
    </row>
    <row r="147" spans="1:16" ht="31.5">
      <c r="A147" s="257"/>
      <c r="B147" s="234"/>
      <c r="C147" s="243"/>
      <c r="D147" s="244"/>
      <c r="E147" s="245"/>
      <c r="F147" s="70"/>
      <c r="G147" s="71"/>
      <c r="H147" s="71"/>
      <c r="I147" s="71"/>
      <c r="J147" s="72"/>
      <c r="K147" s="95" t="s">
        <v>134</v>
      </c>
      <c r="L147" s="96">
        <v>1</v>
      </c>
      <c r="M147" s="96">
        <v>0</v>
      </c>
      <c r="N147" s="154">
        <f t="shared" si="7"/>
        <v>0</v>
      </c>
      <c r="O147" s="203"/>
      <c r="P147" s="255"/>
    </row>
    <row r="148" spans="1:16" ht="47.25">
      <c r="A148" s="257"/>
      <c r="B148" s="234"/>
      <c r="C148" s="243"/>
      <c r="D148" s="244"/>
      <c r="E148" s="245"/>
      <c r="F148" s="70"/>
      <c r="G148" s="71"/>
      <c r="H148" s="71"/>
      <c r="I148" s="71"/>
      <c r="J148" s="72"/>
      <c r="K148" s="95" t="s">
        <v>135</v>
      </c>
      <c r="L148" s="96">
        <v>28</v>
      </c>
      <c r="M148" s="96">
        <v>58</v>
      </c>
      <c r="N148" s="93">
        <f t="shared" si="7"/>
        <v>207.14285714285717</v>
      </c>
      <c r="O148" s="203"/>
      <c r="P148" s="255"/>
    </row>
    <row r="149" spans="1:16" ht="63">
      <c r="A149" s="257"/>
      <c r="B149" s="234"/>
      <c r="C149" s="243"/>
      <c r="D149" s="244"/>
      <c r="E149" s="245"/>
      <c r="F149" s="70"/>
      <c r="G149" s="71"/>
      <c r="H149" s="71"/>
      <c r="I149" s="71"/>
      <c r="J149" s="72"/>
      <c r="K149" s="95" t="s">
        <v>136</v>
      </c>
      <c r="L149" s="96">
        <v>1</v>
      </c>
      <c r="M149" s="96">
        <v>0</v>
      </c>
      <c r="N149" s="154">
        <f t="shared" si="7"/>
        <v>0</v>
      </c>
      <c r="O149" s="203"/>
      <c r="P149" s="255"/>
    </row>
    <row r="150" spans="1:16" ht="47.25">
      <c r="A150" s="257"/>
      <c r="B150" s="234"/>
      <c r="C150" s="243"/>
      <c r="D150" s="244"/>
      <c r="E150" s="245"/>
      <c r="F150" s="70"/>
      <c r="G150" s="71"/>
      <c r="H150" s="71"/>
      <c r="I150" s="71"/>
      <c r="J150" s="72"/>
      <c r="K150" s="95" t="s">
        <v>137</v>
      </c>
      <c r="L150" s="96">
        <v>63</v>
      </c>
      <c r="M150" s="96">
        <v>2</v>
      </c>
      <c r="N150" s="148">
        <f t="shared" si="7"/>
        <v>3.1746031746031744</v>
      </c>
      <c r="O150" s="203"/>
      <c r="P150" s="255"/>
    </row>
    <row r="151" spans="1:16" ht="37.5" customHeight="1">
      <c r="A151" s="257"/>
      <c r="B151" s="234"/>
      <c r="C151" s="243"/>
      <c r="D151" s="244"/>
      <c r="E151" s="245"/>
      <c r="F151" s="70"/>
      <c r="G151" s="71"/>
      <c r="H151" s="71"/>
      <c r="I151" s="71"/>
      <c r="J151" s="72"/>
      <c r="K151" s="95" t="s">
        <v>133</v>
      </c>
      <c r="L151" s="96">
        <v>1</v>
      </c>
      <c r="M151" s="96">
        <v>0</v>
      </c>
      <c r="N151" s="148">
        <f t="shared" si="7"/>
        <v>0</v>
      </c>
      <c r="O151" s="203"/>
      <c r="P151" s="255"/>
    </row>
    <row r="152" spans="1:16" ht="67.5" customHeight="1">
      <c r="A152" s="257"/>
      <c r="B152" s="234"/>
      <c r="C152" s="243"/>
      <c r="D152" s="244"/>
      <c r="E152" s="245"/>
      <c r="F152" s="70"/>
      <c r="G152" s="71"/>
      <c r="H152" s="71"/>
      <c r="I152" s="71"/>
      <c r="J152" s="72"/>
      <c r="K152" s="95" t="s">
        <v>191</v>
      </c>
      <c r="L152" s="96">
        <v>2</v>
      </c>
      <c r="M152" s="96">
        <v>0</v>
      </c>
      <c r="N152" s="148">
        <f t="shared" si="7"/>
        <v>0</v>
      </c>
      <c r="O152" s="203"/>
      <c r="P152" s="255"/>
    </row>
    <row r="153" spans="1:16" ht="47.25">
      <c r="A153" s="257"/>
      <c r="B153" s="234"/>
      <c r="C153" s="243"/>
      <c r="D153" s="244"/>
      <c r="E153" s="245"/>
      <c r="F153" s="70"/>
      <c r="G153" s="71"/>
      <c r="H153" s="71"/>
      <c r="I153" s="71"/>
      <c r="J153" s="72"/>
      <c r="K153" s="95" t="s">
        <v>192</v>
      </c>
      <c r="L153" s="96">
        <v>12</v>
      </c>
      <c r="M153" s="96">
        <v>1.8</v>
      </c>
      <c r="N153" s="148">
        <f t="shared" si="7"/>
        <v>15</v>
      </c>
      <c r="O153" s="203"/>
      <c r="P153" s="255"/>
    </row>
    <row r="154" spans="1:16" ht="47.25">
      <c r="A154" s="257"/>
      <c r="B154" s="234"/>
      <c r="C154" s="243"/>
      <c r="D154" s="244"/>
      <c r="E154" s="245"/>
      <c r="F154" s="70"/>
      <c r="G154" s="71"/>
      <c r="H154" s="71"/>
      <c r="I154" s="71"/>
      <c r="J154" s="72"/>
      <c r="K154" s="95" t="s">
        <v>193</v>
      </c>
      <c r="L154" s="96">
        <v>45.3</v>
      </c>
      <c r="M154" s="96">
        <v>23.9</v>
      </c>
      <c r="N154" s="148">
        <f t="shared" si="7"/>
        <v>52.759381898454748</v>
      </c>
      <c r="O154" s="203"/>
      <c r="P154" s="255"/>
    </row>
    <row r="155" spans="1:16" ht="31.5">
      <c r="A155" s="257"/>
      <c r="B155" s="234"/>
      <c r="C155" s="243"/>
      <c r="D155" s="244"/>
      <c r="E155" s="245"/>
      <c r="F155" s="70"/>
      <c r="G155" s="71"/>
      <c r="H155" s="71"/>
      <c r="I155" s="71"/>
      <c r="J155" s="72"/>
      <c r="K155" s="95" t="s">
        <v>138</v>
      </c>
      <c r="L155" s="96">
        <v>0</v>
      </c>
      <c r="M155" s="96">
        <v>1</v>
      </c>
      <c r="N155" s="148">
        <v>0</v>
      </c>
      <c r="O155" s="203"/>
      <c r="P155" s="255"/>
    </row>
    <row r="156" spans="1:16" ht="47.25">
      <c r="A156" s="257"/>
      <c r="B156" s="234"/>
      <c r="C156" s="243"/>
      <c r="D156" s="244"/>
      <c r="E156" s="245"/>
      <c r="F156" s="70"/>
      <c r="G156" s="71"/>
      <c r="H156" s="71"/>
      <c r="I156" s="71"/>
      <c r="J156" s="72"/>
      <c r="K156" s="95" t="s">
        <v>139</v>
      </c>
      <c r="L156" s="96">
        <v>0</v>
      </c>
      <c r="M156" s="96">
        <v>162</v>
      </c>
      <c r="N156" s="148">
        <v>0</v>
      </c>
      <c r="O156" s="203"/>
      <c r="P156" s="255"/>
    </row>
    <row r="157" spans="1:16" ht="31.5">
      <c r="A157" s="257"/>
      <c r="B157" s="234"/>
      <c r="C157" s="243"/>
      <c r="D157" s="244"/>
      <c r="E157" s="245"/>
      <c r="F157" s="70"/>
      <c r="G157" s="71"/>
      <c r="H157" s="71"/>
      <c r="I157" s="71"/>
      <c r="J157" s="72"/>
      <c r="K157" s="95" t="s">
        <v>140</v>
      </c>
      <c r="L157" s="96">
        <v>3</v>
      </c>
      <c r="M157" s="96">
        <v>3</v>
      </c>
      <c r="N157" s="148">
        <f t="shared" si="7"/>
        <v>100</v>
      </c>
      <c r="O157" s="203"/>
      <c r="P157" s="255"/>
    </row>
    <row r="158" spans="1:16" ht="31.5">
      <c r="A158" s="257"/>
      <c r="B158" s="234"/>
      <c r="C158" s="243"/>
      <c r="D158" s="244"/>
      <c r="E158" s="245"/>
      <c r="F158" s="70"/>
      <c r="G158" s="71"/>
      <c r="H158" s="71"/>
      <c r="I158" s="71"/>
      <c r="J158" s="72"/>
      <c r="K158" s="95" t="s">
        <v>141</v>
      </c>
      <c r="L158" s="96">
        <v>10</v>
      </c>
      <c r="M158" s="96">
        <v>6</v>
      </c>
      <c r="N158" s="154">
        <f t="shared" si="7"/>
        <v>60</v>
      </c>
      <c r="O158" s="203"/>
      <c r="P158" s="255"/>
    </row>
    <row r="159" spans="1:16" ht="16.5" thickBot="1">
      <c r="A159" s="258"/>
      <c r="B159" s="254"/>
      <c r="C159" s="246"/>
      <c r="D159" s="247"/>
      <c r="E159" s="248"/>
      <c r="F159" s="54"/>
      <c r="G159" s="55"/>
      <c r="H159" s="55"/>
      <c r="I159" s="55"/>
      <c r="J159" s="56"/>
      <c r="K159" s="205" t="s">
        <v>252</v>
      </c>
      <c r="L159" s="206"/>
      <c r="M159" s="207"/>
      <c r="N159" s="34">
        <f>SUM(N133:N158)/25</f>
        <v>64.196407711247744</v>
      </c>
      <c r="O159" s="204"/>
      <c r="P159" s="255"/>
    </row>
    <row r="160" spans="1:16" ht="64.5" customHeight="1">
      <c r="A160" s="256">
        <v>10</v>
      </c>
      <c r="B160" s="233" t="s">
        <v>176</v>
      </c>
      <c r="C160" s="92">
        <v>20</v>
      </c>
      <c r="D160" s="92">
        <v>16</v>
      </c>
      <c r="E160" s="63">
        <f>D160/C160*100</f>
        <v>80</v>
      </c>
      <c r="F160" s="26" t="s">
        <v>200</v>
      </c>
      <c r="G160" s="64">
        <f>G161+G162+G163+G164</f>
        <v>66122</v>
      </c>
      <c r="H160" s="64">
        <f>H161+H162+H163+H164</f>
        <v>67787</v>
      </c>
      <c r="I160" s="64">
        <f>H160/G160*100</f>
        <v>102.51807265357975</v>
      </c>
      <c r="J160" s="65">
        <f>E160/I160*100</f>
        <v>78.035021464292569</v>
      </c>
      <c r="K160" s="155" t="s">
        <v>53</v>
      </c>
      <c r="L160" s="30">
        <v>6380</v>
      </c>
      <c r="M160" s="30">
        <v>6366</v>
      </c>
      <c r="N160" s="93">
        <f>M160/L160*100</f>
        <v>99.780564263322873</v>
      </c>
      <c r="O160" s="237">
        <f>N165*J160/100</f>
        <v>95.0921461722819</v>
      </c>
      <c r="P160" s="255" t="s">
        <v>5</v>
      </c>
    </row>
    <row r="161" spans="1:16" ht="45.75">
      <c r="A161" s="257"/>
      <c r="B161" s="234"/>
      <c r="C161" s="240" t="s">
        <v>277</v>
      </c>
      <c r="D161" s="241"/>
      <c r="E161" s="242"/>
      <c r="F161" s="31" t="s">
        <v>255</v>
      </c>
      <c r="G161" s="66">
        <v>39133.800000000003</v>
      </c>
      <c r="H161" s="66">
        <v>10833.1</v>
      </c>
      <c r="I161" s="64">
        <f>H161/G161*100</f>
        <v>27.682208218982058</v>
      </c>
      <c r="J161" s="33"/>
      <c r="K161" s="73" t="s">
        <v>54</v>
      </c>
      <c r="L161" s="28">
        <v>4100</v>
      </c>
      <c r="M161" s="30">
        <v>6298</v>
      </c>
      <c r="N161" s="93">
        <f>M161/L161*100</f>
        <v>153.60975609756099</v>
      </c>
      <c r="O161" s="238"/>
      <c r="P161" s="255"/>
    </row>
    <row r="162" spans="1:16" ht="45">
      <c r="A162" s="257"/>
      <c r="B162" s="234"/>
      <c r="C162" s="243"/>
      <c r="D162" s="244"/>
      <c r="E162" s="245"/>
      <c r="F162" s="31" t="s">
        <v>254</v>
      </c>
      <c r="G162" s="66">
        <v>13990.7</v>
      </c>
      <c r="H162" s="66">
        <v>2788.1</v>
      </c>
      <c r="I162" s="64">
        <f>H162/G162*100</f>
        <v>19.928238043843407</v>
      </c>
      <c r="J162" s="33"/>
      <c r="K162" s="73" t="s">
        <v>55</v>
      </c>
      <c r="L162" s="30">
        <v>28</v>
      </c>
      <c r="M162" s="30">
        <v>29.3</v>
      </c>
      <c r="N162" s="156">
        <f>M162/L162*100</f>
        <v>104.64285714285715</v>
      </c>
      <c r="O162" s="238"/>
      <c r="P162" s="255"/>
    </row>
    <row r="163" spans="1:16" ht="50.25">
      <c r="A163" s="257"/>
      <c r="B163" s="234"/>
      <c r="C163" s="243"/>
      <c r="D163" s="244"/>
      <c r="E163" s="245"/>
      <c r="F163" s="31" t="s">
        <v>256</v>
      </c>
      <c r="G163" s="66">
        <v>1597.5</v>
      </c>
      <c r="H163" s="66">
        <v>179.8</v>
      </c>
      <c r="I163" s="64">
        <f>H163/G163*100</f>
        <v>11.255086071987481</v>
      </c>
      <c r="J163" s="33"/>
      <c r="K163" s="73" t="s">
        <v>56</v>
      </c>
      <c r="L163" s="30">
        <v>2.1</v>
      </c>
      <c r="M163" s="30">
        <v>1.9</v>
      </c>
      <c r="N163" s="148">
        <v>129.4</v>
      </c>
      <c r="O163" s="238"/>
      <c r="P163" s="255"/>
    </row>
    <row r="164" spans="1:16" ht="70.5">
      <c r="A164" s="257"/>
      <c r="B164" s="234"/>
      <c r="C164" s="243"/>
      <c r="D164" s="244"/>
      <c r="E164" s="245"/>
      <c r="F164" s="32" t="s">
        <v>257</v>
      </c>
      <c r="G164" s="66">
        <v>11400</v>
      </c>
      <c r="H164" s="66">
        <v>53986</v>
      </c>
      <c r="I164" s="64">
        <f>H164/G164*100</f>
        <v>473.56140350877195</v>
      </c>
      <c r="J164" s="33"/>
      <c r="K164" s="94"/>
      <c r="L164" s="30"/>
      <c r="M164" s="30"/>
      <c r="N164" s="93"/>
      <c r="O164" s="238"/>
      <c r="P164" s="255"/>
    </row>
    <row r="165" spans="1:16" ht="71.25" customHeight="1" thickBot="1">
      <c r="A165" s="258"/>
      <c r="B165" s="254"/>
      <c r="C165" s="246"/>
      <c r="D165" s="247"/>
      <c r="E165" s="248"/>
      <c r="F165" s="54"/>
      <c r="G165" s="55"/>
      <c r="H165" s="55"/>
      <c r="I165" s="55"/>
      <c r="J165" s="56"/>
      <c r="K165" s="249" t="s">
        <v>252</v>
      </c>
      <c r="L165" s="206"/>
      <c r="M165" s="207"/>
      <c r="N165" s="34">
        <f>SUM(N160:N163)/4</f>
        <v>121.85829437593526</v>
      </c>
      <c r="O165" s="239"/>
      <c r="P165" s="255"/>
    </row>
    <row r="166" spans="1:16" ht="63">
      <c r="A166" s="256">
        <v>11</v>
      </c>
      <c r="B166" s="233" t="s">
        <v>16</v>
      </c>
      <c r="C166" s="92">
        <v>8</v>
      </c>
      <c r="D166" s="92">
        <v>1</v>
      </c>
      <c r="E166" s="63">
        <f>D166/C166*100</f>
        <v>12.5</v>
      </c>
      <c r="F166" s="26" t="s">
        <v>200</v>
      </c>
      <c r="G166" s="64">
        <f>G167+G168+G169+G170</f>
        <v>2948</v>
      </c>
      <c r="H166" s="64">
        <f>H167+H168+H169+H170</f>
        <v>64.400000000000006</v>
      </c>
      <c r="I166" s="64">
        <f>H166/G166*100</f>
        <v>2.1845318860244234</v>
      </c>
      <c r="J166" s="65">
        <f>E166/I166*100</f>
        <v>572.20496894409939</v>
      </c>
      <c r="K166" s="29" t="s">
        <v>154</v>
      </c>
      <c r="L166" s="28">
        <v>38</v>
      </c>
      <c r="M166" s="28">
        <v>38.5</v>
      </c>
      <c r="N166" s="93">
        <f>M166/L166*100</f>
        <v>101.31578947368421</v>
      </c>
      <c r="O166" s="237">
        <f>N171*J166/100</f>
        <v>577.76418184617262</v>
      </c>
      <c r="P166" s="255" t="s">
        <v>6</v>
      </c>
    </row>
    <row r="167" spans="1:16" ht="78.75" customHeight="1">
      <c r="A167" s="257"/>
      <c r="B167" s="234"/>
      <c r="C167" s="240" t="s">
        <v>272</v>
      </c>
      <c r="D167" s="241"/>
      <c r="E167" s="242"/>
      <c r="F167" s="31" t="s">
        <v>255</v>
      </c>
      <c r="G167" s="66">
        <v>0</v>
      </c>
      <c r="H167" s="66">
        <v>0</v>
      </c>
      <c r="I167" s="64">
        <v>0</v>
      </c>
      <c r="J167" s="33"/>
      <c r="K167" s="94" t="s">
        <v>155</v>
      </c>
      <c r="L167" s="28">
        <v>0.12</v>
      </c>
      <c r="M167" s="28">
        <v>0.12</v>
      </c>
      <c r="N167" s="93">
        <f>M167/L167*100</f>
        <v>100</v>
      </c>
      <c r="O167" s="238"/>
      <c r="P167" s="255"/>
    </row>
    <row r="168" spans="1:16" ht="70.5" customHeight="1">
      <c r="A168" s="257"/>
      <c r="B168" s="234"/>
      <c r="C168" s="243"/>
      <c r="D168" s="244"/>
      <c r="E168" s="245"/>
      <c r="F168" s="31" t="s">
        <v>254</v>
      </c>
      <c r="G168" s="66">
        <v>2255</v>
      </c>
      <c r="H168" s="66">
        <v>0</v>
      </c>
      <c r="I168" s="64">
        <f>H168/G168*100</f>
        <v>0</v>
      </c>
      <c r="J168" s="33"/>
      <c r="K168" s="94" t="s">
        <v>156</v>
      </c>
      <c r="L168" s="28">
        <v>0.44</v>
      </c>
      <c r="M168" s="28">
        <v>0.44</v>
      </c>
      <c r="N168" s="93">
        <f>M168/L168*100</f>
        <v>100</v>
      </c>
      <c r="O168" s="238"/>
      <c r="P168" s="255"/>
    </row>
    <row r="169" spans="1:16" ht="94.5">
      <c r="A169" s="257"/>
      <c r="B169" s="234"/>
      <c r="C169" s="243"/>
      <c r="D169" s="244"/>
      <c r="E169" s="245"/>
      <c r="F169" s="31" t="s">
        <v>256</v>
      </c>
      <c r="G169" s="66">
        <v>693</v>
      </c>
      <c r="H169" s="66">
        <v>64.400000000000006</v>
      </c>
      <c r="I169" s="64">
        <f>H169/G169*100</f>
        <v>9.2929292929292924</v>
      </c>
      <c r="J169" s="33"/>
      <c r="K169" s="94" t="s">
        <v>157</v>
      </c>
      <c r="L169" s="28">
        <v>40.85</v>
      </c>
      <c r="M169" s="28">
        <v>41.9</v>
      </c>
      <c r="N169" s="148">
        <f>M169/L169*100</f>
        <v>102.5703794369645</v>
      </c>
      <c r="O169" s="238"/>
      <c r="P169" s="255"/>
    </row>
    <row r="170" spans="1:16" ht="84" customHeight="1">
      <c r="A170" s="257"/>
      <c r="B170" s="234"/>
      <c r="C170" s="243"/>
      <c r="D170" s="244"/>
      <c r="E170" s="245"/>
      <c r="F170" s="32" t="s">
        <v>257</v>
      </c>
      <c r="G170" s="66">
        <v>0</v>
      </c>
      <c r="H170" s="66">
        <v>0</v>
      </c>
      <c r="I170" s="64" t="e">
        <f>H170/G170*100</f>
        <v>#DIV/0!</v>
      </c>
      <c r="J170" s="33"/>
      <c r="K170" s="94"/>
      <c r="L170" s="28"/>
      <c r="M170" s="28"/>
      <c r="N170" s="93"/>
      <c r="O170" s="238"/>
      <c r="P170" s="255"/>
    </row>
    <row r="171" spans="1:16" ht="16.5" thickBot="1">
      <c r="A171" s="258"/>
      <c r="B171" s="234"/>
      <c r="C171" s="243"/>
      <c r="D171" s="244"/>
      <c r="E171" s="245"/>
      <c r="F171" s="70"/>
      <c r="G171" s="71"/>
      <c r="H171" s="71"/>
      <c r="I171" s="71"/>
      <c r="J171" s="72"/>
      <c r="K171" s="205" t="s">
        <v>252</v>
      </c>
      <c r="L171" s="221"/>
      <c r="M171" s="222"/>
      <c r="N171" s="34">
        <f>SUM(N166:N169)/4</f>
        <v>100.97154222766218</v>
      </c>
      <c r="O171" s="239"/>
      <c r="P171" s="255"/>
    </row>
    <row r="172" spans="1:16" ht="50.25" customHeight="1">
      <c r="A172" s="250">
        <v>12</v>
      </c>
      <c r="B172" s="233" t="s">
        <v>296</v>
      </c>
      <c r="C172" s="92">
        <v>4</v>
      </c>
      <c r="D172" s="92">
        <v>4</v>
      </c>
      <c r="E172" s="63">
        <f>D172/C172*100</f>
        <v>100</v>
      </c>
      <c r="F172" s="26" t="s">
        <v>200</v>
      </c>
      <c r="G172" s="157">
        <f>G173+G174+G175+G176</f>
        <v>18383.400000000001</v>
      </c>
      <c r="H172" s="157">
        <v>8000.4</v>
      </c>
      <c r="I172" s="64">
        <f>H172/G172*100</f>
        <v>43.51969711805215</v>
      </c>
      <c r="J172" s="65">
        <f>E172/I172*100</f>
        <v>229.78101094945256</v>
      </c>
      <c r="K172" s="29" t="s">
        <v>69</v>
      </c>
      <c r="L172" s="28">
        <v>75</v>
      </c>
      <c r="M172" s="30">
        <v>80</v>
      </c>
      <c r="N172" s="158">
        <f>M172/L172*100</f>
        <v>106.66666666666667</v>
      </c>
      <c r="O172" s="202">
        <f>N181*J172/100</f>
        <v>156.54321743360248</v>
      </c>
      <c r="P172" s="224" t="s">
        <v>6</v>
      </c>
    </row>
    <row r="173" spans="1:16" ht="46.5" customHeight="1">
      <c r="A173" s="250"/>
      <c r="B173" s="234"/>
      <c r="C173" s="240" t="s">
        <v>273</v>
      </c>
      <c r="D173" s="241"/>
      <c r="E173" s="242"/>
      <c r="F173" s="31" t="s">
        <v>255</v>
      </c>
      <c r="G173" s="159">
        <v>100</v>
      </c>
      <c r="H173" s="66"/>
      <c r="I173" s="64">
        <f>H173/G173*100</f>
        <v>0</v>
      </c>
      <c r="J173" s="33"/>
      <c r="K173" s="94" t="s">
        <v>72</v>
      </c>
      <c r="L173" s="28">
        <v>120</v>
      </c>
      <c r="M173" s="30">
        <v>120</v>
      </c>
      <c r="N173" s="158">
        <f t="shared" ref="N173:N180" si="8">M173/L173*100</f>
        <v>100</v>
      </c>
      <c r="O173" s="203"/>
      <c r="P173" s="224"/>
    </row>
    <row r="174" spans="1:16" ht="53.25" customHeight="1">
      <c r="A174" s="250"/>
      <c r="B174" s="234"/>
      <c r="C174" s="243"/>
      <c r="D174" s="244"/>
      <c r="E174" s="245"/>
      <c r="F174" s="31" t="s">
        <v>254</v>
      </c>
      <c r="G174" s="160">
        <v>15900.6</v>
      </c>
      <c r="H174" s="161">
        <v>603.9</v>
      </c>
      <c r="I174" s="64">
        <f>H174/G174*100</f>
        <v>3.7979698879287573</v>
      </c>
      <c r="J174" s="33"/>
      <c r="K174" s="94" t="s">
        <v>73</v>
      </c>
      <c r="L174" s="28">
        <v>85</v>
      </c>
      <c r="M174" s="30">
        <v>85</v>
      </c>
      <c r="N174" s="158">
        <f t="shared" si="8"/>
        <v>100</v>
      </c>
      <c r="O174" s="203"/>
      <c r="P174" s="224"/>
    </row>
    <row r="175" spans="1:16" ht="60" customHeight="1">
      <c r="A175" s="250"/>
      <c r="B175" s="234"/>
      <c r="C175" s="243"/>
      <c r="D175" s="244"/>
      <c r="E175" s="245"/>
      <c r="F175" s="31" t="s">
        <v>256</v>
      </c>
      <c r="G175" s="162">
        <v>2282.8000000000002</v>
      </c>
      <c r="H175" s="162">
        <v>7396.5</v>
      </c>
      <c r="I175" s="64">
        <f>H175/G175*100</f>
        <v>324.00998773436129</v>
      </c>
      <c r="J175" s="33"/>
      <c r="K175" s="94" t="s">
        <v>74</v>
      </c>
      <c r="L175" s="28">
        <v>15</v>
      </c>
      <c r="M175" s="30">
        <v>15</v>
      </c>
      <c r="N175" s="158">
        <f t="shared" si="8"/>
        <v>100</v>
      </c>
      <c r="O175" s="203"/>
      <c r="P175" s="224"/>
    </row>
    <row r="176" spans="1:16" ht="81.75" customHeight="1">
      <c r="A176" s="250"/>
      <c r="B176" s="234"/>
      <c r="C176" s="243"/>
      <c r="D176" s="244"/>
      <c r="E176" s="245"/>
      <c r="F176" s="32" t="s">
        <v>257</v>
      </c>
      <c r="G176" s="162">
        <v>100</v>
      </c>
      <c r="H176" s="162"/>
      <c r="I176" s="64"/>
      <c r="J176" s="33"/>
      <c r="K176" s="94" t="s">
        <v>75</v>
      </c>
      <c r="L176" s="28">
        <v>187000</v>
      </c>
      <c r="M176" s="163">
        <v>185088</v>
      </c>
      <c r="N176" s="158">
        <f t="shared" si="8"/>
        <v>98.977540106951864</v>
      </c>
      <c r="O176" s="203"/>
      <c r="P176" s="224"/>
    </row>
    <row r="177" spans="1:16" ht="69" customHeight="1">
      <c r="A177" s="250"/>
      <c r="B177" s="234"/>
      <c r="C177" s="243"/>
      <c r="D177" s="244"/>
      <c r="E177" s="245"/>
      <c r="F177" s="32"/>
      <c r="G177" s="164"/>
      <c r="H177" s="164"/>
      <c r="I177" s="64"/>
      <c r="J177" s="33"/>
      <c r="K177" s="94" t="s">
        <v>76</v>
      </c>
      <c r="L177" s="28">
        <v>5</v>
      </c>
      <c r="M177" s="30"/>
      <c r="N177" s="158">
        <f t="shared" si="8"/>
        <v>0</v>
      </c>
      <c r="O177" s="203"/>
      <c r="P177" s="224"/>
    </row>
    <row r="178" spans="1:16" ht="69" customHeight="1">
      <c r="A178" s="250"/>
      <c r="B178" s="234"/>
      <c r="C178" s="243"/>
      <c r="D178" s="244"/>
      <c r="E178" s="245"/>
      <c r="F178" s="165"/>
      <c r="G178" s="145"/>
      <c r="H178" s="145"/>
      <c r="I178" s="64"/>
      <c r="J178" s="131"/>
      <c r="K178" s="94" t="s">
        <v>77</v>
      </c>
      <c r="L178" s="28">
        <v>47.5</v>
      </c>
      <c r="M178" s="30">
        <v>47.5</v>
      </c>
      <c r="N178" s="158">
        <f t="shared" si="8"/>
        <v>100</v>
      </c>
      <c r="O178" s="203"/>
      <c r="P178" s="224"/>
    </row>
    <row r="179" spans="1:16" ht="69" customHeight="1">
      <c r="A179" s="250"/>
      <c r="B179" s="234"/>
      <c r="C179" s="243"/>
      <c r="D179" s="244"/>
      <c r="E179" s="245"/>
      <c r="F179" s="96"/>
      <c r="G179" s="96"/>
      <c r="H179" s="145"/>
      <c r="I179" s="64"/>
      <c r="J179" s="131"/>
      <c r="K179" s="94" t="s">
        <v>78</v>
      </c>
      <c r="L179" s="28">
        <v>40</v>
      </c>
      <c r="M179" s="30">
        <v>3</v>
      </c>
      <c r="N179" s="158">
        <f t="shared" si="8"/>
        <v>7.5</v>
      </c>
      <c r="O179" s="203"/>
      <c r="P179" s="224"/>
    </row>
    <row r="180" spans="1:16" ht="75.75" customHeight="1">
      <c r="A180" s="250"/>
      <c r="B180" s="234"/>
      <c r="C180" s="243"/>
      <c r="D180" s="244"/>
      <c r="E180" s="245"/>
      <c r="F180" s="96"/>
      <c r="G180" s="96"/>
      <c r="H180" s="145"/>
      <c r="I180" s="64"/>
      <c r="J180" s="131"/>
      <c r="K180" s="94" t="s">
        <v>79</v>
      </c>
      <c r="L180" s="28">
        <v>25</v>
      </c>
      <c r="M180" s="166">
        <v>0</v>
      </c>
      <c r="N180" s="158">
        <f t="shared" si="8"/>
        <v>0</v>
      </c>
      <c r="O180" s="203"/>
      <c r="P180" s="224"/>
    </row>
    <row r="181" spans="1:16" ht="19.5" customHeight="1">
      <c r="A181" s="250"/>
      <c r="B181" s="234"/>
      <c r="C181" s="251"/>
      <c r="D181" s="252"/>
      <c r="E181" s="253"/>
      <c r="F181" s="96"/>
      <c r="G181" s="96"/>
      <c r="H181" s="96"/>
      <c r="I181" s="96"/>
      <c r="J181" s="96"/>
      <c r="K181" s="205" t="s">
        <v>252</v>
      </c>
      <c r="L181" s="221"/>
      <c r="M181" s="222"/>
      <c r="N181" s="183">
        <f>SUM(N172:N180)/9</f>
        <v>68.127134085957607</v>
      </c>
      <c r="O181" s="203"/>
      <c r="P181" s="224"/>
    </row>
    <row r="182" spans="1:16" ht="49.5" customHeight="1">
      <c r="A182" s="231">
        <v>13</v>
      </c>
      <c r="B182" s="233" t="s">
        <v>278</v>
      </c>
      <c r="C182" s="92">
        <v>11</v>
      </c>
      <c r="D182" s="92">
        <v>11</v>
      </c>
      <c r="E182" s="63">
        <f>D182/C182*100</f>
        <v>100</v>
      </c>
      <c r="F182" s="26" t="s">
        <v>200</v>
      </c>
      <c r="G182" s="167">
        <f>G183+G184+G185+G186</f>
        <v>689.5</v>
      </c>
      <c r="H182" s="168">
        <f>H183+H184+H185+H186</f>
        <v>272.476</v>
      </c>
      <c r="I182" s="64">
        <f>H182/G182*100</f>
        <v>39.517911530094267</v>
      </c>
      <c r="J182" s="65">
        <f>E182/I182*100</f>
        <v>253.04980989151341</v>
      </c>
      <c r="K182" s="29" t="s">
        <v>186</v>
      </c>
      <c r="L182" s="30">
        <v>16310</v>
      </c>
      <c r="M182" s="185">
        <v>17519.400000000001</v>
      </c>
      <c r="N182" s="158">
        <v>100</v>
      </c>
      <c r="O182" s="226">
        <f>N187*J182/100</f>
        <v>262.08414637439552</v>
      </c>
      <c r="P182" s="224" t="s">
        <v>6</v>
      </c>
    </row>
    <row r="183" spans="1:16" ht="67.5" customHeight="1">
      <c r="A183" s="231"/>
      <c r="B183" s="234"/>
      <c r="C183" s="240" t="s">
        <v>279</v>
      </c>
      <c r="D183" s="241"/>
      <c r="E183" s="242"/>
      <c r="F183" s="31" t="s">
        <v>255</v>
      </c>
      <c r="G183" s="66">
        <v>0</v>
      </c>
      <c r="H183" s="66">
        <v>0</v>
      </c>
      <c r="I183" s="64"/>
      <c r="J183" s="33"/>
      <c r="K183" s="94" t="s">
        <v>187</v>
      </c>
      <c r="L183" s="28">
        <v>41</v>
      </c>
      <c r="M183" s="30">
        <v>41.5</v>
      </c>
      <c r="N183" s="158">
        <f>M183/L183*100</f>
        <v>101.21951219512195</v>
      </c>
      <c r="O183" s="226"/>
      <c r="P183" s="224"/>
    </row>
    <row r="184" spans="1:16" ht="84.75" customHeight="1">
      <c r="A184" s="231"/>
      <c r="B184" s="234"/>
      <c r="C184" s="243"/>
      <c r="D184" s="244"/>
      <c r="E184" s="245"/>
      <c r="F184" s="31" t="s">
        <v>254</v>
      </c>
      <c r="G184" s="169">
        <v>0</v>
      </c>
      <c r="H184" s="170"/>
      <c r="I184" s="64"/>
      <c r="J184" s="33"/>
      <c r="K184" s="94" t="s">
        <v>188</v>
      </c>
      <c r="L184" s="30">
        <v>81</v>
      </c>
      <c r="M184" s="30">
        <v>82.9</v>
      </c>
      <c r="N184" s="158">
        <f>M184/L184*100</f>
        <v>102.34567901234568</v>
      </c>
      <c r="O184" s="226"/>
      <c r="P184" s="224"/>
    </row>
    <row r="185" spans="1:16" ht="48.75" customHeight="1">
      <c r="A185" s="231"/>
      <c r="B185" s="234"/>
      <c r="C185" s="243"/>
      <c r="D185" s="244"/>
      <c r="E185" s="245"/>
      <c r="F185" s="31" t="s">
        <v>256</v>
      </c>
      <c r="G185" s="171">
        <v>689.5</v>
      </c>
      <c r="H185" s="171">
        <v>272.476</v>
      </c>
      <c r="I185" s="64">
        <f>H185/G185*100</f>
        <v>39.517911530094267</v>
      </c>
      <c r="J185" s="33">
        <f>E185/I185*100</f>
        <v>0</v>
      </c>
      <c r="K185" s="94" t="s">
        <v>189</v>
      </c>
      <c r="L185" s="30">
        <v>21</v>
      </c>
      <c r="M185" s="30">
        <v>24</v>
      </c>
      <c r="N185" s="158">
        <f>M185/L185*100</f>
        <v>114.28571428571428</v>
      </c>
      <c r="O185" s="226"/>
      <c r="P185" s="224"/>
    </row>
    <row r="186" spans="1:16" ht="67.5" customHeight="1">
      <c r="A186" s="231"/>
      <c r="B186" s="234"/>
      <c r="C186" s="243"/>
      <c r="D186" s="244"/>
      <c r="E186" s="245"/>
      <c r="F186" s="32" t="s">
        <v>257</v>
      </c>
      <c r="G186" s="171">
        <v>0</v>
      </c>
      <c r="H186" s="171">
        <v>0</v>
      </c>
      <c r="I186" s="64"/>
      <c r="J186" s="33"/>
      <c r="K186" s="94" t="s">
        <v>190</v>
      </c>
      <c r="L186" s="30">
        <v>1</v>
      </c>
      <c r="M186" s="30">
        <v>1</v>
      </c>
      <c r="N186" s="158">
        <f>M186/L186*100</f>
        <v>100</v>
      </c>
      <c r="O186" s="226"/>
      <c r="P186" s="224"/>
    </row>
    <row r="187" spans="1:16" ht="19.5" customHeight="1">
      <c r="A187" s="231"/>
      <c r="B187" s="234"/>
      <c r="C187" s="251"/>
      <c r="D187" s="252"/>
      <c r="E187" s="253"/>
      <c r="F187" s="96"/>
      <c r="G187" s="96"/>
      <c r="H187" s="96"/>
      <c r="I187" s="96"/>
      <c r="J187" s="96"/>
      <c r="K187" s="208" t="s">
        <v>252</v>
      </c>
      <c r="L187" s="208"/>
      <c r="M187" s="208"/>
      <c r="N187" s="158">
        <f>SUM(N182:N186)/5</f>
        <v>103.57018109863638</v>
      </c>
      <c r="O187" s="226"/>
      <c r="P187" s="224"/>
    </row>
    <row r="188" spans="1:16" ht="99" customHeight="1">
      <c r="A188" s="231">
        <v>14</v>
      </c>
      <c r="B188" s="233" t="s">
        <v>274</v>
      </c>
      <c r="C188" s="92">
        <v>21</v>
      </c>
      <c r="D188" s="92">
        <v>5</v>
      </c>
      <c r="E188" s="63">
        <f>D188/C188*100</f>
        <v>23.809523809523807</v>
      </c>
      <c r="F188" s="26" t="s">
        <v>200</v>
      </c>
      <c r="G188" s="172">
        <f>G189+G190+G191+G192</f>
        <v>91.6</v>
      </c>
      <c r="H188" s="173">
        <f>H189+H190+H191+H192</f>
        <v>11.8</v>
      </c>
      <c r="I188" s="64">
        <f>H188/G188*100</f>
        <v>12.882096069868998</v>
      </c>
      <c r="J188" s="65">
        <f>E188/I188*100</f>
        <v>184.82647296206611</v>
      </c>
      <c r="K188" s="184" t="s">
        <v>158</v>
      </c>
      <c r="L188" s="186">
        <v>30</v>
      </c>
      <c r="M188" s="185">
        <v>31.2</v>
      </c>
      <c r="N188" s="187">
        <f>M188/L188*100</f>
        <v>104</v>
      </c>
      <c r="O188" s="203">
        <f>N200*J188/100</f>
        <v>191.20732023334924</v>
      </c>
      <c r="P188" s="224" t="s">
        <v>6</v>
      </c>
    </row>
    <row r="189" spans="1:16" ht="66" customHeight="1">
      <c r="A189" s="231"/>
      <c r="B189" s="234"/>
      <c r="C189" s="240" t="s">
        <v>275</v>
      </c>
      <c r="D189" s="241"/>
      <c r="E189" s="242"/>
      <c r="F189" s="31" t="s">
        <v>255</v>
      </c>
      <c r="G189" s="66">
        <v>0</v>
      </c>
      <c r="H189" s="66">
        <v>0</v>
      </c>
      <c r="I189" s="64"/>
      <c r="J189" s="33"/>
      <c r="K189" s="94" t="s">
        <v>159</v>
      </c>
      <c r="L189" s="28">
        <v>18</v>
      </c>
      <c r="M189" s="188">
        <v>18</v>
      </c>
      <c r="N189" s="158">
        <f>M189/L189*100</f>
        <v>100</v>
      </c>
      <c r="O189" s="203"/>
      <c r="P189" s="224"/>
    </row>
    <row r="190" spans="1:16" ht="100.5" customHeight="1">
      <c r="A190" s="231"/>
      <c r="B190" s="234"/>
      <c r="C190" s="243"/>
      <c r="D190" s="244"/>
      <c r="E190" s="245"/>
      <c r="F190" s="31" t="s">
        <v>254</v>
      </c>
      <c r="G190" s="174">
        <v>0</v>
      </c>
      <c r="H190" s="175">
        <v>0</v>
      </c>
      <c r="I190" s="64"/>
      <c r="J190" s="33"/>
      <c r="K190" s="94" t="s">
        <v>160</v>
      </c>
      <c r="L190" s="28">
        <v>8</v>
      </c>
      <c r="M190" s="28">
        <v>8</v>
      </c>
      <c r="N190" s="158">
        <f>M190/L190*100</f>
        <v>100</v>
      </c>
      <c r="O190" s="203"/>
      <c r="P190" s="224"/>
    </row>
    <row r="191" spans="1:16" ht="114" customHeight="1">
      <c r="A191" s="231"/>
      <c r="B191" s="234"/>
      <c r="C191" s="243"/>
      <c r="D191" s="244"/>
      <c r="E191" s="245"/>
      <c r="F191" s="31" t="s">
        <v>256</v>
      </c>
      <c r="G191" s="157">
        <v>91.6</v>
      </c>
      <c r="H191" s="171">
        <v>11.8</v>
      </c>
      <c r="I191" s="64">
        <f>H191/G191*100</f>
        <v>12.882096069868998</v>
      </c>
      <c r="J191" s="33">
        <f>E191/I191*100</f>
        <v>0</v>
      </c>
      <c r="K191" s="94" t="s">
        <v>161</v>
      </c>
      <c r="L191" s="28">
        <v>5.9</v>
      </c>
      <c r="M191" s="28">
        <v>15.1</v>
      </c>
      <c r="N191" s="158">
        <v>39</v>
      </c>
      <c r="O191" s="203"/>
      <c r="P191" s="224"/>
    </row>
    <row r="192" spans="1:16" ht="90.75" customHeight="1">
      <c r="A192" s="231"/>
      <c r="B192" s="234"/>
      <c r="C192" s="243"/>
      <c r="D192" s="244"/>
      <c r="E192" s="245"/>
      <c r="F192" s="32" t="s">
        <v>257</v>
      </c>
      <c r="G192" s="157">
        <v>0</v>
      </c>
      <c r="H192" s="171">
        <v>0</v>
      </c>
      <c r="I192" s="64"/>
      <c r="J192" s="33"/>
      <c r="K192" s="94" t="s">
        <v>162</v>
      </c>
      <c r="L192" s="28">
        <v>0.25</v>
      </c>
      <c r="M192" s="28">
        <v>0.27</v>
      </c>
      <c r="N192" s="158">
        <v>92.6</v>
      </c>
      <c r="O192" s="203"/>
      <c r="P192" s="224"/>
    </row>
    <row r="193" spans="1:16" ht="63">
      <c r="A193" s="231"/>
      <c r="B193" s="234"/>
      <c r="C193" s="243"/>
      <c r="D193" s="244"/>
      <c r="E193" s="245"/>
      <c r="F193" s="32"/>
      <c r="G193" s="176"/>
      <c r="H193" s="176"/>
      <c r="I193" s="64"/>
      <c r="J193" s="33"/>
      <c r="K193" s="94" t="s">
        <v>163</v>
      </c>
      <c r="L193" s="28">
        <v>2</v>
      </c>
      <c r="M193" s="30">
        <v>2</v>
      </c>
      <c r="N193" s="158">
        <f t="shared" ref="N193:N199" si="9">M193/L193*100</f>
        <v>100</v>
      </c>
      <c r="O193" s="203"/>
      <c r="P193" s="224"/>
    </row>
    <row r="194" spans="1:16" ht="72.75" customHeight="1">
      <c r="A194" s="231"/>
      <c r="B194" s="234"/>
      <c r="C194" s="243"/>
      <c r="D194" s="244"/>
      <c r="E194" s="245"/>
      <c r="F194" s="32"/>
      <c r="G194" s="176"/>
      <c r="H194" s="176"/>
      <c r="I194" s="64"/>
      <c r="J194" s="33"/>
      <c r="K194" s="94" t="s">
        <v>164</v>
      </c>
      <c r="L194" s="177">
        <v>15.4</v>
      </c>
      <c r="M194" s="30">
        <v>33.5</v>
      </c>
      <c r="N194" s="158">
        <f t="shared" si="9"/>
        <v>217.53246753246751</v>
      </c>
      <c r="O194" s="203"/>
      <c r="P194" s="224"/>
    </row>
    <row r="195" spans="1:16" ht="105.75" customHeight="1">
      <c r="A195" s="231"/>
      <c r="B195" s="234"/>
      <c r="C195" s="243"/>
      <c r="D195" s="244"/>
      <c r="E195" s="245"/>
      <c r="F195" s="32"/>
      <c r="G195" s="176"/>
      <c r="H195" s="176"/>
      <c r="I195" s="64"/>
      <c r="J195" s="33"/>
      <c r="K195" s="94" t="s">
        <v>165</v>
      </c>
      <c r="L195" s="177">
        <v>4.5</v>
      </c>
      <c r="M195" s="30">
        <v>5.0999999999999996</v>
      </c>
      <c r="N195" s="158">
        <f t="shared" si="9"/>
        <v>113.33333333333333</v>
      </c>
      <c r="O195" s="203"/>
      <c r="P195" s="224"/>
    </row>
    <row r="196" spans="1:16" ht="169.5" customHeight="1">
      <c r="A196" s="231"/>
      <c r="B196" s="234"/>
      <c r="C196" s="243"/>
      <c r="D196" s="244"/>
      <c r="E196" s="245"/>
      <c r="F196" s="32"/>
      <c r="G196" s="176"/>
      <c r="H196" s="176"/>
      <c r="I196" s="64"/>
      <c r="J196" s="33"/>
      <c r="K196" s="94" t="s">
        <v>166</v>
      </c>
      <c r="L196" s="177">
        <v>20</v>
      </c>
      <c r="M196" s="30">
        <v>22.9</v>
      </c>
      <c r="N196" s="158">
        <v>87.3</v>
      </c>
      <c r="O196" s="203"/>
      <c r="P196" s="224"/>
    </row>
    <row r="197" spans="1:16" ht="126" customHeight="1">
      <c r="A197" s="231"/>
      <c r="B197" s="234"/>
      <c r="C197" s="243"/>
      <c r="D197" s="244"/>
      <c r="E197" s="245"/>
      <c r="F197" s="32"/>
      <c r="G197" s="176"/>
      <c r="H197" s="176"/>
      <c r="I197" s="64"/>
      <c r="J197" s="33"/>
      <c r="K197" s="94" t="s">
        <v>167</v>
      </c>
      <c r="L197" s="177">
        <v>66</v>
      </c>
      <c r="M197" s="30">
        <v>72</v>
      </c>
      <c r="N197" s="158">
        <f t="shared" si="9"/>
        <v>109.09090909090908</v>
      </c>
      <c r="O197" s="203"/>
      <c r="P197" s="224"/>
    </row>
    <row r="198" spans="1:16" ht="111" customHeight="1">
      <c r="A198" s="231"/>
      <c r="B198" s="234"/>
      <c r="C198" s="243"/>
      <c r="D198" s="244"/>
      <c r="E198" s="245"/>
      <c r="F198" s="32"/>
      <c r="G198" s="176"/>
      <c r="H198" s="176"/>
      <c r="I198" s="64"/>
      <c r="J198" s="33"/>
      <c r="K198" s="94" t="s">
        <v>168</v>
      </c>
      <c r="L198" s="177">
        <v>42</v>
      </c>
      <c r="M198" s="30">
        <v>33</v>
      </c>
      <c r="N198" s="158">
        <f>M198/L198*100</f>
        <v>78.571428571428569</v>
      </c>
      <c r="O198" s="203"/>
      <c r="P198" s="224"/>
    </row>
    <row r="199" spans="1:16" ht="109.5" customHeight="1">
      <c r="A199" s="231"/>
      <c r="B199" s="234"/>
      <c r="C199" s="243"/>
      <c r="D199" s="244"/>
      <c r="E199" s="245"/>
      <c r="F199" s="32"/>
      <c r="G199" s="176"/>
      <c r="H199" s="176"/>
      <c r="I199" s="64"/>
      <c r="J199" s="33"/>
      <c r="K199" s="94" t="s">
        <v>169</v>
      </c>
      <c r="L199" s="177">
        <v>2</v>
      </c>
      <c r="M199" s="30">
        <v>2</v>
      </c>
      <c r="N199" s="158">
        <f t="shared" si="9"/>
        <v>100</v>
      </c>
      <c r="O199" s="203"/>
      <c r="P199" s="224"/>
    </row>
    <row r="200" spans="1:16" ht="19.5" customHeight="1" thickBot="1">
      <c r="A200" s="232"/>
      <c r="B200" s="235"/>
      <c r="C200" s="251"/>
      <c r="D200" s="252"/>
      <c r="E200" s="253"/>
      <c r="F200" s="96"/>
      <c r="G200" s="96"/>
      <c r="H200" s="96"/>
      <c r="I200" s="96"/>
      <c r="J200" s="96"/>
      <c r="K200" s="199" t="s">
        <v>252</v>
      </c>
      <c r="L200" s="200"/>
      <c r="M200" s="201"/>
      <c r="N200" s="158">
        <f>SUM(N188:N199)/12</f>
        <v>103.45234487734488</v>
      </c>
      <c r="O200" s="204"/>
      <c r="P200" s="224"/>
    </row>
    <row r="201" spans="1:16" ht="129.75" customHeight="1" thickBot="1">
      <c r="A201" s="230">
        <v>15</v>
      </c>
      <c r="B201" s="233" t="s">
        <v>175</v>
      </c>
      <c r="C201" s="92">
        <v>4</v>
      </c>
      <c r="D201" s="92">
        <v>4</v>
      </c>
      <c r="E201" s="63">
        <f>D201/C201*100</f>
        <v>100</v>
      </c>
      <c r="F201" s="26" t="s">
        <v>200</v>
      </c>
      <c r="G201" s="171">
        <f>G202+G203+G204+G205</f>
        <v>3821.6</v>
      </c>
      <c r="H201" s="171">
        <f>H202+H203+H204+H205</f>
        <v>4455.6000000000004</v>
      </c>
      <c r="I201" s="64">
        <f>H201/G201*100</f>
        <v>116.58990998534647</v>
      </c>
      <c r="J201" s="65">
        <f>E201/I201*100</f>
        <v>85.770715504084734</v>
      </c>
      <c r="K201" s="103" t="s">
        <v>144</v>
      </c>
      <c r="L201" s="91">
        <v>85</v>
      </c>
      <c r="M201" s="178">
        <v>90</v>
      </c>
      <c r="N201" s="158">
        <v>100</v>
      </c>
      <c r="O201" s="202">
        <f>N211*J201/100</f>
        <v>81.996804021905007</v>
      </c>
      <c r="P201" s="224" t="s">
        <v>5</v>
      </c>
    </row>
    <row r="202" spans="1:16" ht="73.5" customHeight="1">
      <c r="A202" s="231"/>
      <c r="B202" s="234"/>
      <c r="C202" s="240" t="s">
        <v>68</v>
      </c>
      <c r="D202" s="241"/>
      <c r="E202" s="242"/>
      <c r="F202" s="31" t="s">
        <v>255</v>
      </c>
      <c r="G202" s="66">
        <v>0</v>
      </c>
      <c r="H202" s="66">
        <v>0</v>
      </c>
      <c r="I202" s="64"/>
      <c r="J202" s="33"/>
      <c r="K202" s="179" t="s">
        <v>145</v>
      </c>
      <c r="L202" s="91">
        <v>5</v>
      </c>
      <c r="M202" s="30">
        <v>9.5</v>
      </c>
      <c r="N202" s="158">
        <f>M202/L202*100</f>
        <v>190</v>
      </c>
      <c r="O202" s="203"/>
      <c r="P202" s="224"/>
    </row>
    <row r="203" spans="1:16" ht="84.75" customHeight="1">
      <c r="A203" s="231"/>
      <c r="B203" s="234"/>
      <c r="C203" s="243"/>
      <c r="D203" s="244"/>
      <c r="E203" s="245"/>
      <c r="F203" s="31" t="s">
        <v>254</v>
      </c>
      <c r="G203" s="180">
        <v>0</v>
      </c>
      <c r="H203" s="161">
        <v>0</v>
      </c>
      <c r="I203" s="64"/>
      <c r="J203" s="33"/>
      <c r="K203" s="181" t="s">
        <v>146</v>
      </c>
      <c r="L203" s="28">
        <v>5</v>
      </c>
      <c r="M203" s="28">
        <v>7.5</v>
      </c>
      <c r="N203" s="158">
        <f>M203/L203*100</f>
        <v>150</v>
      </c>
      <c r="O203" s="203"/>
      <c r="P203" s="224"/>
    </row>
    <row r="204" spans="1:16" ht="78" customHeight="1">
      <c r="A204" s="231"/>
      <c r="B204" s="234"/>
      <c r="C204" s="243"/>
      <c r="D204" s="244"/>
      <c r="E204" s="245"/>
      <c r="F204" s="31" t="s">
        <v>256</v>
      </c>
      <c r="G204" s="171">
        <v>3821.6</v>
      </c>
      <c r="H204" s="171">
        <v>4455.6000000000004</v>
      </c>
      <c r="I204" s="64">
        <f>H204/G204*100</f>
        <v>116.58990998534647</v>
      </c>
      <c r="J204" s="33">
        <f>E204/I204*100</f>
        <v>0</v>
      </c>
      <c r="K204" s="94" t="s">
        <v>147</v>
      </c>
      <c r="L204" s="28"/>
      <c r="M204" s="28"/>
      <c r="N204" s="158">
        <v>100</v>
      </c>
      <c r="O204" s="203"/>
      <c r="P204" s="224"/>
    </row>
    <row r="205" spans="1:16" ht="101.25" customHeight="1">
      <c r="A205" s="231"/>
      <c r="B205" s="234"/>
      <c r="C205" s="243"/>
      <c r="D205" s="244"/>
      <c r="E205" s="245"/>
      <c r="F205" s="32" t="s">
        <v>257</v>
      </c>
      <c r="G205" s="171">
        <v>0</v>
      </c>
      <c r="H205" s="171">
        <v>0</v>
      </c>
      <c r="I205" s="64"/>
      <c r="J205" s="33"/>
      <c r="K205" s="94" t="s">
        <v>148</v>
      </c>
      <c r="L205" s="28"/>
      <c r="M205" s="28"/>
      <c r="N205" s="158">
        <v>100</v>
      </c>
      <c r="O205" s="203"/>
      <c r="P205" s="224"/>
    </row>
    <row r="206" spans="1:16" ht="99.75" customHeight="1">
      <c r="A206" s="231"/>
      <c r="B206" s="234"/>
      <c r="C206" s="243"/>
      <c r="D206" s="244"/>
      <c r="E206" s="245"/>
      <c r="F206" s="32"/>
      <c r="G206" s="176"/>
      <c r="H206" s="176"/>
      <c r="I206" s="64"/>
      <c r="J206" s="33"/>
      <c r="K206" s="182" t="s">
        <v>149</v>
      </c>
      <c r="L206" s="30">
        <v>0.5</v>
      </c>
      <c r="M206" s="30">
        <v>0.05</v>
      </c>
      <c r="N206" s="158">
        <f>M206/L206*100</f>
        <v>10</v>
      </c>
      <c r="O206" s="203"/>
      <c r="P206" s="224"/>
    </row>
    <row r="207" spans="1:16" ht="99.75" customHeight="1">
      <c r="A207" s="231"/>
      <c r="B207" s="234"/>
      <c r="C207" s="243"/>
      <c r="D207" s="244"/>
      <c r="E207" s="245"/>
      <c r="F207" s="32"/>
      <c r="G207" s="176"/>
      <c r="H207" s="176"/>
      <c r="I207" s="64"/>
      <c r="J207" s="33"/>
      <c r="K207" s="182" t="s">
        <v>150</v>
      </c>
      <c r="L207" s="30">
        <v>0.5</v>
      </c>
      <c r="M207" s="30">
        <v>0.03</v>
      </c>
      <c r="N207" s="158">
        <f>M207/L207*100</f>
        <v>6</v>
      </c>
      <c r="O207" s="203"/>
      <c r="P207" s="224"/>
    </row>
    <row r="208" spans="1:16" ht="99.75" customHeight="1">
      <c r="A208" s="231"/>
      <c r="B208" s="234"/>
      <c r="C208" s="243"/>
      <c r="D208" s="244"/>
      <c r="E208" s="245"/>
      <c r="F208" s="32"/>
      <c r="G208" s="176"/>
      <c r="H208" s="176"/>
      <c r="I208" s="64"/>
      <c r="J208" s="33"/>
      <c r="K208" s="182" t="s">
        <v>151</v>
      </c>
      <c r="L208" s="30">
        <v>90</v>
      </c>
      <c r="M208" s="30">
        <v>90</v>
      </c>
      <c r="N208" s="158">
        <f>M208/L208*100</f>
        <v>100</v>
      </c>
      <c r="O208" s="203"/>
      <c r="P208" s="224"/>
    </row>
    <row r="209" spans="1:16" ht="99.75" customHeight="1">
      <c r="A209" s="231"/>
      <c r="B209" s="234"/>
      <c r="C209" s="243"/>
      <c r="D209" s="244"/>
      <c r="E209" s="245"/>
      <c r="F209" s="32"/>
      <c r="G209" s="176"/>
      <c r="H209" s="176"/>
      <c r="I209" s="64"/>
      <c r="J209" s="33"/>
      <c r="K209" s="182" t="s">
        <v>152</v>
      </c>
      <c r="L209" s="30"/>
      <c r="M209" s="30"/>
      <c r="N209" s="158">
        <v>100</v>
      </c>
      <c r="O209" s="203"/>
      <c r="P209" s="224"/>
    </row>
    <row r="210" spans="1:16" ht="129.75" customHeight="1">
      <c r="A210" s="231"/>
      <c r="B210" s="234"/>
      <c r="C210" s="243"/>
      <c r="D210" s="244"/>
      <c r="E210" s="245"/>
      <c r="F210" s="32"/>
      <c r="G210" s="176"/>
      <c r="H210" s="176"/>
      <c r="I210" s="64"/>
      <c r="J210" s="33"/>
      <c r="K210" s="182" t="s">
        <v>153</v>
      </c>
      <c r="L210" s="30"/>
      <c r="M210" s="30"/>
      <c r="N210" s="158">
        <v>100</v>
      </c>
      <c r="O210" s="203"/>
      <c r="P210" s="224"/>
    </row>
    <row r="211" spans="1:16" ht="19.5" customHeight="1" thickBot="1">
      <c r="A211" s="232"/>
      <c r="B211" s="235"/>
      <c r="C211" s="251"/>
      <c r="D211" s="252"/>
      <c r="E211" s="253"/>
      <c r="F211" s="96"/>
      <c r="G211" s="96"/>
      <c r="H211" s="96"/>
      <c r="I211" s="96"/>
      <c r="J211" s="96"/>
      <c r="K211" s="205" t="s">
        <v>252</v>
      </c>
      <c r="L211" s="206"/>
      <c r="M211" s="207"/>
      <c r="N211" s="158">
        <f>SUM(N201:N210)/10</f>
        <v>95.6</v>
      </c>
      <c r="O211" s="203"/>
      <c r="P211" s="224"/>
    </row>
    <row r="212" spans="1:16" s="60" customFormat="1" ht="51.75" customHeight="1">
      <c r="A212" s="227"/>
      <c r="B212" s="230" t="s">
        <v>170</v>
      </c>
      <c r="C212" s="57">
        <f>C7+C54+C85+C92+C99+C105+C118+C127+C133+C160+C166+C172+C182+C188+C201</f>
        <v>522</v>
      </c>
      <c r="D212" s="57">
        <f>D7+D54+D85+D92+D99+D105+D118+D127+D133+D160+D166+D172+D182+D188+D201</f>
        <v>401</v>
      </c>
      <c r="E212" s="58">
        <f>D212/C212*100</f>
        <v>76.819923371647519</v>
      </c>
      <c r="F212" s="26" t="s">
        <v>200</v>
      </c>
      <c r="G212" s="59">
        <f>G213+G214+G215+G216</f>
        <v>1195187.3700000001</v>
      </c>
      <c r="H212" s="189">
        <f>H213+H214+H215+H216</f>
        <v>765285.98300000012</v>
      </c>
      <c r="I212" s="194">
        <f>H212/G212*100</f>
        <v>64.030628352439848</v>
      </c>
      <c r="J212" s="194">
        <f>E212/I212*100</f>
        <v>119.97371468668454</v>
      </c>
      <c r="K212" s="209"/>
      <c r="L212" s="209"/>
      <c r="M212" s="209"/>
      <c r="N212" s="197">
        <f>(N53+N84+N91+N98+N104+N117+N126+N132+N159+N165+N171+N181+N187+N200+N211)/15</f>
        <v>94.169857126174946</v>
      </c>
      <c r="O212" s="225">
        <f>N212*J212/100</f>
        <v>112.97907570941561</v>
      </c>
      <c r="P212" s="223"/>
    </row>
    <row r="213" spans="1:16" ht="78" customHeight="1">
      <c r="A213" s="228"/>
      <c r="B213" s="231"/>
      <c r="C213" s="212"/>
      <c r="D213" s="213"/>
      <c r="E213" s="214"/>
      <c r="F213" s="31" t="s">
        <v>255</v>
      </c>
      <c r="G213" s="61">
        <f t="shared" ref="G213:H216" si="10">G8+G55+G86+G93+G100+G106+G119+G128+G134+G161+G167+G173+G183+G189+G202</f>
        <v>292151.64</v>
      </c>
      <c r="H213" s="61">
        <f t="shared" si="10"/>
        <v>93787.700000000012</v>
      </c>
      <c r="I213" s="195"/>
      <c r="J213" s="195"/>
      <c r="K213" s="210"/>
      <c r="L213" s="210"/>
      <c r="M213" s="210"/>
      <c r="N213" s="197"/>
      <c r="O213" s="197"/>
      <c r="P213" s="223"/>
    </row>
    <row r="214" spans="1:16" ht="72.75" customHeight="1">
      <c r="A214" s="228"/>
      <c r="B214" s="231"/>
      <c r="C214" s="215"/>
      <c r="D214" s="216"/>
      <c r="E214" s="217"/>
      <c r="F214" s="31" t="s">
        <v>254</v>
      </c>
      <c r="G214" s="61">
        <f t="shared" si="10"/>
        <v>521962.45999999996</v>
      </c>
      <c r="H214" s="61">
        <f t="shared" si="10"/>
        <v>431743.1</v>
      </c>
      <c r="I214" s="195"/>
      <c r="J214" s="195"/>
      <c r="K214" s="210"/>
      <c r="L214" s="210"/>
      <c r="M214" s="210"/>
      <c r="N214" s="197"/>
      <c r="O214" s="197"/>
      <c r="P214" s="223"/>
    </row>
    <row r="215" spans="1:16" ht="51.75" customHeight="1">
      <c r="A215" s="228"/>
      <c r="B215" s="231"/>
      <c r="C215" s="215"/>
      <c r="D215" s="216"/>
      <c r="E215" s="217"/>
      <c r="F215" s="31" t="s">
        <v>256</v>
      </c>
      <c r="G215" s="62">
        <f t="shared" si="10"/>
        <v>101551.95000000001</v>
      </c>
      <c r="H215" s="62">
        <f t="shared" si="10"/>
        <v>133832.783</v>
      </c>
      <c r="I215" s="195"/>
      <c r="J215" s="195"/>
      <c r="K215" s="210"/>
      <c r="L215" s="210"/>
      <c r="M215" s="210"/>
      <c r="N215" s="197"/>
      <c r="O215" s="197"/>
      <c r="P215" s="223"/>
    </row>
    <row r="216" spans="1:16" ht="81.75" customHeight="1">
      <c r="A216" s="229"/>
      <c r="B216" s="232"/>
      <c r="C216" s="218"/>
      <c r="D216" s="219"/>
      <c r="E216" s="220"/>
      <c r="F216" s="32" t="s">
        <v>257</v>
      </c>
      <c r="G216" s="62">
        <f t="shared" si="10"/>
        <v>279521.32</v>
      </c>
      <c r="H216" s="61">
        <f t="shared" si="10"/>
        <v>105922.4</v>
      </c>
      <c r="I216" s="196"/>
      <c r="J216" s="196"/>
      <c r="K216" s="211"/>
      <c r="L216" s="211"/>
      <c r="M216" s="211"/>
      <c r="N216" s="198"/>
      <c r="O216" s="198"/>
      <c r="P216" s="223"/>
    </row>
    <row r="217" spans="1:16">
      <c r="A217" s="85"/>
      <c r="B217" s="86"/>
      <c r="C217" s="86"/>
      <c r="D217" s="86"/>
      <c r="E217" s="86"/>
      <c r="F217" s="86"/>
      <c r="G217" s="86"/>
      <c r="H217" s="86"/>
      <c r="I217" s="86"/>
      <c r="J217" s="86"/>
      <c r="K217" s="86"/>
      <c r="L217" s="86"/>
      <c r="M217" s="86"/>
      <c r="N217" s="86"/>
      <c r="O217" s="86"/>
      <c r="P217" s="87"/>
    </row>
    <row r="218" spans="1:16">
      <c r="A218" s="85"/>
      <c r="B218" s="86"/>
      <c r="C218" s="86"/>
      <c r="D218" s="86"/>
      <c r="E218" s="86"/>
      <c r="F218" s="86"/>
      <c r="G218" s="86"/>
      <c r="H218" s="86"/>
      <c r="I218" s="86"/>
      <c r="J218" s="86"/>
      <c r="K218" s="86"/>
      <c r="L218" s="86"/>
      <c r="M218" s="86"/>
      <c r="N218" s="86"/>
      <c r="O218" s="86"/>
      <c r="P218" s="87"/>
    </row>
    <row r="219" spans="1:16">
      <c r="A219" s="85"/>
      <c r="B219" s="86"/>
      <c r="C219" s="86"/>
      <c r="D219" s="86"/>
      <c r="E219" s="86"/>
      <c r="F219" s="86"/>
      <c r="G219" s="86"/>
      <c r="H219" s="86"/>
      <c r="I219" s="86"/>
      <c r="J219" s="86"/>
      <c r="K219" s="86"/>
      <c r="L219" s="86"/>
      <c r="M219" s="86"/>
      <c r="N219" s="86"/>
      <c r="O219" s="86"/>
      <c r="P219" s="87"/>
    </row>
    <row r="220" spans="1:16">
      <c r="A220" s="88"/>
      <c r="B220" s="89"/>
      <c r="C220" s="89"/>
      <c r="D220" s="89"/>
      <c r="E220" s="89"/>
      <c r="F220" s="89"/>
      <c r="G220" s="89"/>
      <c r="H220" s="89"/>
      <c r="I220" s="89"/>
      <c r="J220" s="89"/>
      <c r="K220" s="89"/>
      <c r="L220" s="89"/>
      <c r="M220" s="89"/>
      <c r="N220" s="89"/>
      <c r="O220" s="89"/>
      <c r="P220" s="90"/>
    </row>
  </sheetData>
  <mergeCells count="110">
    <mergeCell ref="A2:P2"/>
    <mergeCell ref="K53:M53"/>
    <mergeCell ref="O4:O5"/>
    <mergeCell ref="P4:P5"/>
    <mergeCell ref="C4:E4"/>
    <mergeCell ref="K4:N4"/>
    <mergeCell ref="P7:P53"/>
    <mergeCell ref="B4:B5"/>
    <mergeCell ref="O7:O53"/>
    <mergeCell ref="A54:A84"/>
    <mergeCell ref="B7:B53"/>
    <mergeCell ref="C8:E53"/>
    <mergeCell ref="A4:A5"/>
    <mergeCell ref="A7:A53"/>
    <mergeCell ref="K159:M159"/>
    <mergeCell ref="K84:M84"/>
    <mergeCell ref="K91:M91"/>
    <mergeCell ref="K104:M104"/>
    <mergeCell ref="B54:B84"/>
    <mergeCell ref="P105:P117"/>
    <mergeCell ref="P118:P126"/>
    <mergeCell ref="O85:O91"/>
    <mergeCell ref="P54:P84"/>
    <mergeCell ref="C60:E63"/>
    <mergeCell ref="F4:J4"/>
    <mergeCell ref="O99:O104"/>
    <mergeCell ref="O92:O98"/>
    <mergeCell ref="O54:O84"/>
    <mergeCell ref="C55:E59"/>
    <mergeCell ref="A105:A117"/>
    <mergeCell ref="C128:E132"/>
    <mergeCell ref="A85:A91"/>
    <mergeCell ref="A92:A98"/>
    <mergeCell ref="C93:E97"/>
    <mergeCell ref="C119:E126"/>
    <mergeCell ref="C106:E117"/>
    <mergeCell ref="O118:O126"/>
    <mergeCell ref="O105:O117"/>
    <mergeCell ref="B92:B98"/>
    <mergeCell ref="B105:B117"/>
    <mergeCell ref="C86:E91"/>
    <mergeCell ref="B85:B91"/>
    <mergeCell ref="P92:P98"/>
    <mergeCell ref="A99:A104"/>
    <mergeCell ref="B99:B104"/>
    <mergeCell ref="K98:M98"/>
    <mergeCell ref="C100:E104"/>
    <mergeCell ref="P99:P104"/>
    <mergeCell ref="P85:P91"/>
    <mergeCell ref="A166:A171"/>
    <mergeCell ref="A160:A165"/>
    <mergeCell ref="A127:A132"/>
    <mergeCell ref="B118:B126"/>
    <mergeCell ref="B133:B159"/>
    <mergeCell ref="B160:B165"/>
    <mergeCell ref="A118:A126"/>
    <mergeCell ref="A133:A159"/>
    <mergeCell ref="K132:M132"/>
    <mergeCell ref="B127:B132"/>
    <mergeCell ref="K117:M117"/>
    <mergeCell ref="P166:P171"/>
    <mergeCell ref="P133:P159"/>
    <mergeCell ref="P160:P165"/>
    <mergeCell ref="O166:O171"/>
    <mergeCell ref="P127:P132"/>
    <mergeCell ref="O127:O132"/>
    <mergeCell ref="K171:M171"/>
    <mergeCell ref="B172:B181"/>
    <mergeCell ref="K126:M126"/>
    <mergeCell ref="A172:A181"/>
    <mergeCell ref="B166:B171"/>
    <mergeCell ref="C189:E200"/>
    <mergeCell ref="C202:E211"/>
    <mergeCell ref="K165:M165"/>
    <mergeCell ref="C167:E171"/>
    <mergeCell ref="C183:E187"/>
    <mergeCell ref="C173:E181"/>
    <mergeCell ref="P172:P181"/>
    <mergeCell ref="O133:O159"/>
    <mergeCell ref="O160:O165"/>
    <mergeCell ref="C134:E159"/>
    <mergeCell ref="O172:O181"/>
    <mergeCell ref="C161:E165"/>
    <mergeCell ref="A212:A216"/>
    <mergeCell ref="B212:B216"/>
    <mergeCell ref="A182:A187"/>
    <mergeCell ref="B188:B200"/>
    <mergeCell ref="A188:A200"/>
    <mergeCell ref="A201:A211"/>
    <mergeCell ref="B182:B187"/>
    <mergeCell ref="B201:B211"/>
    <mergeCell ref="P212:P216"/>
    <mergeCell ref="M212:M216"/>
    <mergeCell ref="P201:P211"/>
    <mergeCell ref="P182:P187"/>
    <mergeCell ref="P188:P200"/>
    <mergeCell ref="O212:O216"/>
    <mergeCell ref="O182:O187"/>
    <mergeCell ref="K187:M187"/>
    <mergeCell ref="J212:J216"/>
    <mergeCell ref="K212:K216"/>
    <mergeCell ref="C213:E216"/>
    <mergeCell ref="L212:L216"/>
    <mergeCell ref="K181:M181"/>
    <mergeCell ref="I212:I216"/>
    <mergeCell ref="N212:N216"/>
    <mergeCell ref="K200:M200"/>
    <mergeCell ref="O201:O211"/>
    <mergeCell ref="O188:O200"/>
    <mergeCell ref="K211:M211"/>
  </mergeCells>
  <phoneticPr fontId="0" type="noConversion"/>
  <pageMargins left="0" right="0" top="0" bottom="0" header="0" footer="0"/>
  <pageSetup paperSize="9" scale="44" orientation="landscape" r:id="rId1"/>
  <rowBreaks count="5" manualBreakCount="5">
    <brk id="74" max="15" man="1"/>
    <brk id="83" max="15" man="1"/>
    <brk id="118" max="15" man="1"/>
    <brk id="132" max="15" man="1"/>
    <brk id="152" max="15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P42"/>
  <sheetViews>
    <sheetView zoomScale="54" zoomScaleNormal="54" workbookViewId="0">
      <selection activeCell="H20" sqref="H20"/>
    </sheetView>
  </sheetViews>
  <sheetFormatPr defaultRowHeight="15"/>
  <cols>
    <col min="1" max="1" width="4" customWidth="1"/>
    <col min="2" max="2" width="20.42578125" customWidth="1"/>
    <col min="3" max="3" width="20.28515625" customWidth="1"/>
    <col min="4" max="4" width="14" customWidth="1"/>
    <col min="5" max="5" width="13.28515625" customWidth="1"/>
    <col min="6" max="7" width="19.42578125" customWidth="1"/>
    <col min="8" max="8" width="18.140625" customWidth="1"/>
    <col min="9" max="9" width="19.42578125" customWidth="1"/>
    <col min="10" max="10" width="20.140625" customWidth="1"/>
    <col min="11" max="11" width="18.28515625" customWidth="1"/>
    <col min="12" max="12" width="23.5703125" customWidth="1"/>
    <col min="13" max="13" width="17.7109375" customWidth="1"/>
    <col min="14" max="14" width="20.85546875" customWidth="1"/>
    <col min="15" max="15" width="46.42578125" customWidth="1"/>
    <col min="16" max="16" width="16.5703125" customWidth="1"/>
  </cols>
  <sheetData>
    <row r="1" spans="1:16" ht="21.6" customHeight="1">
      <c r="M1" s="19"/>
      <c r="N1" s="19"/>
      <c r="O1" s="19" t="s">
        <v>218</v>
      </c>
      <c r="P1" s="19"/>
    </row>
    <row r="2" spans="1:16" ht="21" customHeight="1">
      <c r="M2" s="20"/>
      <c r="N2" s="20"/>
      <c r="O2" s="20" t="s">
        <v>229</v>
      </c>
      <c r="P2" s="20"/>
    </row>
    <row r="3" spans="1:16" ht="19.899999999999999" customHeight="1">
      <c r="M3" s="20"/>
      <c r="N3" s="20"/>
      <c r="O3" s="20" t="s">
        <v>219</v>
      </c>
      <c r="P3" s="20"/>
    </row>
    <row r="4" spans="1:16" ht="23.45" customHeight="1">
      <c r="M4" s="20"/>
      <c r="N4" s="20"/>
      <c r="O4" s="20" t="s">
        <v>220</v>
      </c>
      <c r="P4" s="20"/>
    </row>
    <row r="5" spans="1:16" ht="26.45" customHeight="1">
      <c r="A5" s="308" t="s">
        <v>226</v>
      </c>
      <c r="B5" s="308"/>
      <c r="C5" s="308"/>
      <c r="D5" s="308"/>
      <c r="E5" s="308"/>
      <c r="F5" s="308"/>
      <c r="G5" s="308"/>
      <c r="H5" s="308"/>
      <c r="I5" s="308"/>
      <c r="J5" s="308"/>
      <c r="K5" s="308"/>
      <c r="L5" s="308"/>
      <c r="M5" s="308"/>
      <c r="N5" s="308"/>
      <c r="O5" s="308"/>
    </row>
    <row r="6" spans="1:16" ht="23.45" customHeight="1"/>
    <row r="7" spans="1:16" s="1" customFormat="1" ht="45.6" customHeight="1">
      <c r="A7" s="309" t="s">
        <v>194</v>
      </c>
      <c r="B7" s="309" t="s">
        <v>206</v>
      </c>
      <c r="C7" s="289" t="s">
        <v>207</v>
      </c>
      <c r="D7" s="289" t="s">
        <v>197</v>
      </c>
      <c r="E7" s="289" t="s">
        <v>212</v>
      </c>
      <c r="F7" s="310" t="s">
        <v>209</v>
      </c>
      <c r="G7" s="311"/>
      <c r="H7" s="311"/>
      <c r="I7" s="311"/>
      <c r="J7" s="311"/>
      <c r="K7" s="312"/>
      <c r="L7" s="313" t="s">
        <v>211</v>
      </c>
      <c r="M7" s="315" t="s">
        <v>195</v>
      </c>
      <c r="N7" s="316"/>
      <c r="O7" s="289" t="s">
        <v>227</v>
      </c>
      <c r="P7" s="289" t="s">
        <v>196</v>
      </c>
    </row>
    <row r="8" spans="1:16" s="1" customFormat="1" ht="77.45" customHeight="1">
      <c r="A8" s="289"/>
      <c r="B8" s="289"/>
      <c r="C8" s="290"/>
      <c r="D8" s="290"/>
      <c r="E8" s="290"/>
      <c r="F8" s="2" t="s">
        <v>208</v>
      </c>
      <c r="G8" s="2" t="s">
        <v>228</v>
      </c>
      <c r="H8" s="2" t="s">
        <v>214</v>
      </c>
      <c r="I8" s="2" t="s">
        <v>210</v>
      </c>
      <c r="J8" s="2" t="s">
        <v>225</v>
      </c>
      <c r="K8" s="2" t="s">
        <v>198</v>
      </c>
      <c r="L8" s="314"/>
      <c r="M8" s="24" t="s">
        <v>199</v>
      </c>
      <c r="N8" s="24" t="s">
        <v>217</v>
      </c>
      <c r="O8" s="290"/>
      <c r="P8" s="290"/>
    </row>
    <row r="9" spans="1:16" s="1" customFormat="1" ht="30.6" customHeight="1">
      <c r="A9" s="24">
        <v>1</v>
      </c>
      <c r="B9" s="24">
        <v>2</v>
      </c>
      <c r="C9" s="25">
        <v>3</v>
      </c>
      <c r="D9" s="25">
        <v>4</v>
      </c>
      <c r="E9" s="25">
        <v>5</v>
      </c>
      <c r="F9" s="2">
        <v>6</v>
      </c>
      <c r="G9" s="2">
        <v>7</v>
      </c>
      <c r="H9" s="2" t="s">
        <v>213</v>
      </c>
      <c r="I9" s="2">
        <v>8</v>
      </c>
      <c r="J9" s="18" t="s">
        <v>215</v>
      </c>
      <c r="K9" s="18" t="s">
        <v>216</v>
      </c>
      <c r="L9" s="22">
        <v>9</v>
      </c>
      <c r="M9" s="24">
        <v>10</v>
      </c>
      <c r="N9" s="24">
        <v>11</v>
      </c>
      <c r="O9" s="15">
        <v>12</v>
      </c>
      <c r="P9" s="15">
        <v>13</v>
      </c>
    </row>
    <row r="10" spans="1:16" ht="54.6" customHeight="1">
      <c r="A10" s="291">
        <v>1</v>
      </c>
      <c r="B10" s="294"/>
      <c r="C10" s="294"/>
      <c r="D10" s="3" t="s">
        <v>200</v>
      </c>
      <c r="E10" s="3"/>
      <c r="F10" s="4"/>
      <c r="G10" s="4"/>
      <c r="H10" s="5"/>
      <c r="I10" s="4"/>
      <c r="J10" s="4"/>
      <c r="K10" s="6"/>
      <c r="L10" s="21"/>
      <c r="M10" s="297"/>
      <c r="N10" s="297"/>
      <c r="O10" s="302"/>
      <c r="P10" s="305"/>
    </row>
    <row r="11" spans="1:16" ht="87" customHeight="1">
      <c r="A11" s="292"/>
      <c r="B11" s="295"/>
      <c r="C11" s="295"/>
      <c r="D11" s="7" t="s">
        <v>201</v>
      </c>
      <c r="E11" s="7"/>
      <c r="F11" s="8"/>
      <c r="G11" s="9"/>
      <c r="H11" s="10"/>
      <c r="I11" s="8"/>
      <c r="J11" s="10"/>
      <c r="K11" s="11"/>
      <c r="L11" s="16"/>
      <c r="M11" s="298"/>
      <c r="N11" s="300"/>
      <c r="O11" s="303"/>
      <c r="P11" s="306"/>
    </row>
    <row r="12" spans="1:16" ht="64.900000000000006" customHeight="1">
      <c r="A12" s="292"/>
      <c r="B12" s="295"/>
      <c r="C12" s="295"/>
      <c r="D12" s="7" t="s">
        <v>202</v>
      </c>
      <c r="E12" s="7"/>
      <c r="F12" s="12"/>
      <c r="G12" s="12"/>
      <c r="H12" s="10"/>
      <c r="I12" s="13"/>
      <c r="J12" s="10"/>
      <c r="K12" s="11"/>
      <c r="L12" s="16"/>
      <c r="M12" s="298"/>
      <c r="N12" s="300"/>
      <c r="O12" s="303"/>
      <c r="P12" s="306"/>
    </row>
    <row r="13" spans="1:16" ht="93.6" customHeight="1">
      <c r="A13" s="292"/>
      <c r="B13" s="295"/>
      <c r="C13" s="295"/>
      <c r="D13" s="7" t="s">
        <v>203</v>
      </c>
      <c r="E13" s="7"/>
      <c r="F13" s="12"/>
      <c r="G13" s="12"/>
      <c r="H13" s="10"/>
      <c r="I13" s="13"/>
      <c r="J13" s="10"/>
      <c r="K13" s="11"/>
      <c r="L13" s="16"/>
      <c r="M13" s="298"/>
      <c r="N13" s="300"/>
      <c r="O13" s="303"/>
      <c r="P13" s="306"/>
    </row>
    <row r="14" spans="1:16" ht="73.150000000000006" customHeight="1">
      <c r="A14" s="292"/>
      <c r="B14" s="295"/>
      <c r="C14" s="295"/>
      <c r="D14" s="14" t="s">
        <v>204</v>
      </c>
      <c r="E14" s="14"/>
      <c r="F14" s="9"/>
      <c r="G14" s="9"/>
      <c r="H14" s="10"/>
      <c r="I14" s="8"/>
      <c r="J14" s="10"/>
      <c r="K14" s="11"/>
      <c r="L14" s="16"/>
      <c r="M14" s="298"/>
      <c r="N14" s="300"/>
      <c r="O14" s="303"/>
      <c r="P14" s="306"/>
    </row>
    <row r="15" spans="1:16" ht="51" customHeight="1">
      <c r="A15" s="293"/>
      <c r="B15" s="296"/>
      <c r="C15" s="296"/>
      <c r="D15" s="14" t="s">
        <v>205</v>
      </c>
      <c r="E15" s="14"/>
      <c r="F15" s="9"/>
      <c r="G15" s="9"/>
      <c r="H15" s="10"/>
      <c r="I15" s="8"/>
      <c r="J15" s="10"/>
      <c r="K15" s="11"/>
      <c r="L15" s="17"/>
      <c r="M15" s="299"/>
      <c r="N15" s="301"/>
      <c r="O15" s="304"/>
      <c r="P15" s="307"/>
    </row>
    <row r="18" spans="2:2" ht="18.75">
      <c r="B18" s="23" t="s">
        <v>222</v>
      </c>
    </row>
    <row r="19" spans="2:2" ht="18.75">
      <c r="B19" s="23"/>
    </row>
    <row r="20" spans="2:2" ht="18.75">
      <c r="B20" s="23" t="s">
        <v>221</v>
      </c>
    </row>
    <row r="21" spans="2:2" ht="18.75">
      <c r="B21" s="23"/>
    </row>
    <row r="22" spans="2:2" ht="18.75">
      <c r="B22" s="23"/>
    </row>
    <row r="23" spans="2:2" ht="18.75">
      <c r="B23" s="23"/>
    </row>
    <row r="24" spans="2:2" ht="18.75">
      <c r="B24" s="23"/>
    </row>
    <row r="25" spans="2:2" ht="18.75">
      <c r="B25" s="23"/>
    </row>
    <row r="26" spans="2:2" ht="18.75">
      <c r="B26" s="23"/>
    </row>
    <row r="27" spans="2:2" ht="18.75">
      <c r="B27" s="23"/>
    </row>
    <row r="28" spans="2:2" ht="18.75">
      <c r="B28" s="23"/>
    </row>
    <row r="29" spans="2:2" ht="18.75">
      <c r="B29" s="23"/>
    </row>
    <row r="30" spans="2:2" ht="18.75">
      <c r="B30" s="23"/>
    </row>
    <row r="31" spans="2:2" ht="18.75">
      <c r="B31" s="23"/>
    </row>
    <row r="32" spans="2:2" ht="18.75">
      <c r="B32" s="23"/>
    </row>
    <row r="33" spans="2:2" ht="18.75">
      <c r="B33" s="23"/>
    </row>
    <row r="34" spans="2:2" ht="18.75">
      <c r="B34" s="23"/>
    </row>
    <row r="35" spans="2:2" ht="18.75">
      <c r="B35" s="23"/>
    </row>
    <row r="36" spans="2:2" ht="18.75">
      <c r="B36" s="23"/>
    </row>
    <row r="37" spans="2:2" ht="18.75">
      <c r="B37" s="23"/>
    </row>
    <row r="38" spans="2:2" ht="18.75">
      <c r="B38" s="23"/>
    </row>
    <row r="39" spans="2:2" ht="18.75">
      <c r="B39" s="23"/>
    </row>
    <row r="40" spans="2:2" ht="18.75">
      <c r="B40" s="23"/>
    </row>
    <row r="41" spans="2:2" ht="18.75">
      <c r="B41" s="23" t="s">
        <v>223</v>
      </c>
    </row>
    <row r="42" spans="2:2" ht="18.75">
      <c r="B42" s="23" t="s">
        <v>224</v>
      </c>
    </row>
  </sheetData>
  <mergeCells count="18">
    <mergeCell ref="A5:O5"/>
    <mergeCell ref="A7:A8"/>
    <mergeCell ref="B7:B8"/>
    <mergeCell ref="C7:C8"/>
    <mergeCell ref="D7:D8"/>
    <mergeCell ref="E7:E8"/>
    <mergeCell ref="F7:K7"/>
    <mergeCell ref="L7:L8"/>
    <mergeCell ref="M7:N7"/>
    <mergeCell ref="O7:O8"/>
    <mergeCell ref="P7:P8"/>
    <mergeCell ref="A10:A15"/>
    <mergeCell ref="B10:B15"/>
    <mergeCell ref="C10:C15"/>
    <mergeCell ref="M10:M15"/>
    <mergeCell ref="N10:N15"/>
    <mergeCell ref="O10:O15"/>
    <mergeCell ref="P10:P15"/>
  </mergeCells>
  <phoneticPr fontId="0" type="noConversion"/>
  <pageMargins left="0.11811023622047245" right="0.11811023622047245" top="0.19685039370078741" bottom="0.19685039370078741" header="0.31496062992125984" footer="0.31496062992125984"/>
  <pageSetup paperSize="9" scale="4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Приложение 2</vt:lpstr>
      <vt:lpstr>Приложение 1</vt:lpstr>
      <vt:lpstr>МП 6</vt:lpstr>
      <vt:lpstr>'Приложение 1'!Заголовки_для_печати</vt:lpstr>
      <vt:lpstr>'Приложение 2'!Заголовки_для_печати</vt:lpstr>
      <vt:lpstr>'Приложение 1'!Область_печати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2019-04-08T09:31:10Z</cp:lastPrinted>
  <dcterms:created xsi:type="dcterms:W3CDTF">2006-09-16T00:00:00Z</dcterms:created>
  <dcterms:modified xsi:type="dcterms:W3CDTF">2019-04-08T11:11:51Z</dcterms:modified>
</cp:coreProperties>
</file>